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část- rekon..." sheetId="2" r:id="rId2"/>
    <sheet name="02 - Zdravotní instalace" sheetId="3" r:id="rId3"/>
    <sheet name="03 - Vytápění" sheetId="4" r:id="rId4"/>
    <sheet name="04 - Elektroinstalace" sheetId="5" r:id="rId5"/>
    <sheet name="05 - Vzduchotechnika" sheetId="6" r:id="rId6"/>
    <sheet name="06 - Vedlejší rozpočtové 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'01 - Stavební část- rekon...'!$C$110:$K$1178</definedName>
    <definedName name="_xlnm.Print_Area" localSheetId="1">'01 - Stavební část- rekon...'!$C$4:$J$39,'01 - Stavební část- rekon...'!$C$45:$J$92,'01 - Stavební část- rekon...'!$C$98:$J$1178</definedName>
    <definedName name="_xlnm.Print_Titles" localSheetId="1">'01 - Stavební část- rekon...'!$110:$110</definedName>
    <definedName name="_xlnm._FilterDatabase" localSheetId="2" hidden="1">'02 - Zdravotní instalace'!$C$95:$K$383</definedName>
    <definedName name="_xlnm.Print_Area" localSheetId="2">'02 - Zdravotní instalace'!$C$4:$J$39,'02 - Zdravotní instalace'!$C$45:$J$77,'02 - Zdravotní instalace'!$C$83:$J$383</definedName>
    <definedName name="_xlnm.Print_Titles" localSheetId="2">'02 - Zdravotní instalace'!$95:$95</definedName>
    <definedName name="_xlnm._FilterDatabase" localSheetId="3" hidden="1">'03 - Vytápění'!$C$91:$K$198</definedName>
    <definedName name="_xlnm.Print_Area" localSheetId="3">'03 - Vytápění'!$C$4:$J$39,'03 - Vytápění'!$C$45:$J$73,'03 - Vytápění'!$C$79:$J$198</definedName>
    <definedName name="_xlnm.Print_Titles" localSheetId="3">'03 - Vytápění'!$91:$91</definedName>
    <definedName name="_xlnm._FilterDatabase" localSheetId="4" hidden="1">'04 - Elektroinstalace'!$C$89:$K$319</definedName>
    <definedName name="_xlnm.Print_Area" localSheetId="4">'04 - Elektroinstalace'!$C$4:$J$39,'04 - Elektroinstalace'!$C$45:$J$71,'04 - Elektroinstalace'!$C$77:$J$319</definedName>
    <definedName name="_xlnm.Print_Titles" localSheetId="4">'04 - Elektroinstalace'!$89:$89</definedName>
    <definedName name="_xlnm._FilterDatabase" localSheetId="5" hidden="1">'05 - Vzduchotechnika'!$C$82:$K$122</definedName>
    <definedName name="_xlnm.Print_Area" localSheetId="5">'05 - Vzduchotechnika'!$C$4:$J$39,'05 - Vzduchotechnika'!$C$45:$J$64,'05 - Vzduchotechnika'!$C$70:$J$122</definedName>
    <definedName name="_xlnm.Print_Titles" localSheetId="5">'05 - Vzduchotechnika'!$82:$82</definedName>
    <definedName name="_xlnm._FilterDatabase" localSheetId="6" hidden="1">'06 - Vedlejší rozpočtové ...'!$C$84:$K$104</definedName>
    <definedName name="_xlnm.Print_Area" localSheetId="6">'06 - Vedlejší rozpočtové ...'!$C$4:$J$39,'06 - Vedlejší rozpočtové ...'!$C$45:$J$66,'06 - Vedlejší rozpočtové ...'!$C$72:$J$104</definedName>
    <definedName name="_xlnm.Print_Titles" localSheetId="6">'06 - Vedlejší rozpočtové ...'!$84:$84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03"/>
  <c r="BH103"/>
  <c r="BG103"/>
  <c r="BF103"/>
  <c r="T103"/>
  <c r="T102"/>
  <c r="R103"/>
  <c r="R102"/>
  <c r="P103"/>
  <c r="P102"/>
  <c r="BI100"/>
  <c r="BH100"/>
  <c r="BG100"/>
  <c r="BF100"/>
  <c r="T100"/>
  <c r="T99"/>
  <c r="R100"/>
  <c r="R99"/>
  <c r="P100"/>
  <c r="P99"/>
  <c r="BI97"/>
  <c r="BH97"/>
  <c r="BG97"/>
  <c r="BF97"/>
  <c r="T97"/>
  <c r="T96"/>
  <c r="R97"/>
  <c r="R96"/>
  <c r="P97"/>
  <c r="P96"/>
  <c r="BI94"/>
  <c r="BH94"/>
  <c r="BG94"/>
  <c r="BF94"/>
  <c r="T94"/>
  <c r="T93"/>
  <c r="R94"/>
  <c r="R93"/>
  <c r="R92"/>
  <c r="P94"/>
  <c r="P93"/>
  <c r="P92"/>
  <c r="BI89"/>
  <c r="BH89"/>
  <c r="BG89"/>
  <c r="BF89"/>
  <c r="T89"/>
  <c r="R89"/>
  <c r="P89"/>
  <c r="BI87"/>
  <c r="BH87"/>
  <c r="BG87"/>
  <c r="BF87"/>
  <c r="T87"/>
  <c r="R87"/>
  <c r="P87"/>
  <c r="J81"/>
  <c r="F81"/>
  <c r="F79"/>
  <c r="E77"/>
  <c r="J54"/>
  <c r="F54"/>
  <c r="F52"/>
  <c r="E50"/>
  <c r="J24"/>
  <c r="E24"/>
  <c r="J82"/>
  <c r="J23"/>
  <c r="J18"/>
  <c r="E18"/>
  <c r="F82"/>
  <c r="J17"/>
  <c r="J12"/>
  <c r="J52"/>
  <c r="E7"/>
  <c r="E48"/>
  <c i="6" r="J37"/>
  <c r="J36"/>
  <c i="1" r="AY59"/>
  <c i="6" r="J35"/>
  <c i="1" r="AX59"/>
  <c i="6"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80"/>
  <c r="J17"/>
  <c r="J12"/>
  <c r="J77"/>
  <c r="E7"/>
  <c r="E73"/>
  <c i="5" r="J269"/>
  <c r="J37"/>
  <c r="J36"/>
  <c i="1" r="AY58"/>
  <c i="5" r="J35"/>
  <c i="1" r="AX58"/>
  <c i="5"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T308"/>
  <c r="R309"/>
  <c r="R308"/>
  <c r="P309"/>
  <c r="P308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T300"/>
  <c r="R301"/>
  <c r="R300"/>
  <c r="P301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T276"/>
  <c r="R277"/>
  <c r="R276"/>
  <c r="P277"/>
  <c r="P276"/>
  <c r="BI273"/>
  <c r="BH273"/>
  <c r="BG273"/>
  <c r="BF273"/>
  <c r="T273"/>
  <c r="R273"/>
  <c r="P273"/>
  <c r="BI271"/>
  <c r="BH271"/>
  <c r="BG271"/>
  <c r="BF271"/>
  <c r="T271"/>
  <c r="R271"/>
  <c r="P271"/>
  <c r="J62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6"/>
  <c r="F86"/>
  <c r="F84"/>
  <c r="E82"/>
  <c r="J54"/>
  <c r="F54"/>
  <c r="F52"/>
  <c r="E50"/>
  <c r="J24"/>
  <c r="E24"/>
  <c r="J87"/>
  <c r="J23"/>
  <c r="J18"/>
  <c r="E18"/>
  <c r="F87"/>
  <c r="J17"/>
  <c r="J12"/>
  <c r="J84"/>
  <c r="E7"/>
  <c r="E80"/>
  <c i="4" r="J37"/>
  <c r="J36"/>
  <c i="1" r="AY57"/>
  <c i="4" r="J35"/>
  <c i="1" r="AX57"/>
  <c i="4"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T189"/>
  <c r="R190"/>
  <c r="R189"/>
  <c r="P190"/>
  <c r="P189"/>
  <c r="BI186"/>
  <c r="BH186"/>
  <c r="BG186"/>
  <c r="BF186"/>
  <c r="T186"/>
  <c r="T185"/>
  <c r="R186"/>
  <c r="R185"/>
  <c r="P186"/>
  <c r="P185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T98"/>
  <c r="R99"/>
  <c r="R98"/>
  <c r="P99"/>
  <c r="P98"/>
  <c r="BI95"/>
  <c r="BH95"/>
  <c r="BG95"/>
  <c r="BF95"/>
  <c r="T95"/>
  <c r="T94"/>
  <c r="R95"/>
  <c r="R94"/>
  <c r="P95"/>
  <c r="P94"/>
  <c r="J88"/>
  <c r="F88"/>
  <c r="F86"/>
  <c r="E84"/>
  <c r="J54"/>
  <c r="F54"/>
  <c r="F52"/>
  <c r="E50"/>
  <c r="J24"/>
  <c r="E24"/>
  <c r="J55"/>
  <c r="J23"/>
  <c r="J18"/>
  <c r="E18"/>
  <c r="F89"/>
  <c r="J17"/>
  <c r="J12"/>
  <c r="J52"/>
  <c r="E7"/>
  <c r="E48"/>
  <c i="3" r="J37"/>
  <c r="J36"/>
  <c i="1" r="AY56"/>
  <c i="3" r="J35"/>
  <c i="1" r="AX56"/>
  <c i="3" r="BI382"/>
  <c r="BH382"/>
  <c r="BG382"/>
  <c r="BF382"/>
  <c r="T382"/>
  <c r="R382"/>
  <c r="P382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7"/>
  <c r="BH367"/>
  <c r="BG367"/>
  <c r="BF367"/>
  <c r="T367"/>
  <c r="R367"/>
  <c r="P367"/>
  <c r="BI365"/>
  <c r="BH365"/>
  <c r="BG365"/>
  <c r="BF365"/>
  <c r="T365"/>
  <c r="R365"/>
  <c r="P365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T184"/>
  <c r="R185"/>
  <c r="R184"/>
  <c r="P185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T126"/>
  <c r="R127"/>
  <c r="R126"/>
  <c r="P127"/>
  <c r="P126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J92"/>
  <c r="F92"/>
  <c r="F90"/>
  <c r="E88"/>
  <c r="J54"/>
  <c r="F54"/>
  <c r="F52"/>
  <c r="E50"/>
  <c r="J24"/>
  <c r="E24"/>
  <c r="J55"/>
  <c r="J23"/>
  <c r="J18"/>
  <c r="E18"/>
  <c r="F93"/>
  <c r="J17"/>
  <c r="J12"/>
  <c r="J52"/>
  <c r="E7"/>
  <c r="E86"/>
  <c i="2" r="J37"/>
  <c r="J36"/>
  <c i="1" r="AY55"/>
  <c i="2" r="J35"/>
  <c i="1" r="AX55"/>
  <c i="2" r="BI1171"/>
  <c r="BH1171"/>
  <c r="BG1171"/>
  <c r="BF1171"/>
  <c r="T1171"/>
  <c r="R1171"/>
  <c r="P1171"/>
  <c r="BI1117"/>
  <c r="BH1117"/>
  <c r="BG1117"/>
  <c r="BF1117"/>
  <c r="T1117"/>
  <c r="R1117"/>
  <c r="P1117"/>
  <c r="BI1115"/>
  <c r="BH1115"/>
  <c r="BG1115"/>
  <c r="BF1115"/>
  <c r="T1115"/>
  <c r="R1115"/>
  <c r="P1115"/>
  <c r="BI1113"/>
  <c r="BH1113"/>
  <c r="BG1113"/>
  <c r="BF1113"/>
  <c r="T1113"/>
  <c r="R1113"/>
  <c r="P1113"/>
  <c r="BI1109"/>
  <c r="BH1109"/>
  <c r="BG1109"/>
  <c r="BF1109"/>
  <c r="T1109"/>
  <c r="R1109"/>
  <c r="P1109"/>
  <c r="BI1107"/>
  <c r="BH1107"/>
  <c r="BG1107"/>
  <c r="BF1107"/>
  <c r="T1107"/>
  <c r="R1107"/>
  <c r="P1107"/>
  <c r="BI1104"/>
  <c r="BH1104"/>
  <c r="BG1104"/>
  <c r="BF1104"/>
  <c r="T1104"/>
  <c r="R1104"/>
  <c r="P1104"/>
  <c r="BI1102"/>
  <c r="BH1102"/>
  <c r="BG1102"/>
  <c r="BF1102"/>
  <c r="T1102"/>
  <c r="R1102"/>
  <c r="P1102"/>
  <c r="BI1100"/>
  <c r="BH1100"/>
  <c r="BG1100"/>
  <c r="BF1100"/>
  <c r="T1100"/>
  <c r="R1100"/>
  <c r="P1100"/>
  <c r="BI1097"/>
  <c r="BH1097"/>
  <c r="BG1097"/>
  <c r="BF1097"/>
  <c r="T1097"/>
  <c r="R1097"/>
  <c r="P1097"/>
  <c r="BI1090"/>
  <c r="BH1090"/>
  <c r="BG1090"/>
  <c r="BF1090"/>
  <c r="T1090"/>
  <c r="R1090"/>
  <c r="P1090"/>
  <c r="BI1087"/>
  <c r="BH1087"/>
  <c r="BG1087"/>
  <c r="BF1087"/>
  <c r="T1087"/>
  <c r="R1087"/>
  <c r="P1087"/>
  <c r="BI1082"/>
  <c r="BH1082"/>
  <c r="BG1082"/>
  <c r="BF1082"/>
  <c r="T1082"/>
  <c r="R1082"/>
  <c r="P1082"/>
  <c r="BI1080"/>
  <c r="BH1080"/>
  <c r="BG1080"/>
  <c r="BF1080"/>
  <c r="T1080"/>
  <c r="R1080"/>
  <c r="P1080"/>
  <c r="BI1078"/>
  <c r="BH1078"/>
  <c r="BG1078"/>
  <c r="BF1078"/>
  <c r="T1078"/>
  <c r="R1078"/>
  <c r="P1078"/>
  <c r="BI1076"/>
  <c r="BH1076"/>
  <c r="BG1076"/>
  <c r="BF1076"/>
  <c r="T1076"/>
  <c r="R1076"/>
  <c r="P1076"/>
  <c r="BI1063"/>
  <c r="BH1063"/>
  <c r="BG1063"/>
  <c r="BF1063"/>
  <c r="T1063"/>
  <c r="R1063"/>
  <c r="P1063"/>
  <c r="BI1057"/>
  <c r="BH1057"/>
  <c r="BG1057"/>
  <c r="BF1057"/>
  <c r="T1057"/>
  <c r="R1057"/>
  <c r="P1057"/>
  <c r="BI1054"/>
  <c r="BH1054"/>
  <c r="BG1054"/>
  <c r="BF1054"/>
  <c r="T1054"/>
  <c r="R1054"/>
  <c r="P1054"/>
  <c r="BI1044"/>
  <c r="BH1044"/>
  <c r="BG1044"/>
  <c r="BF1044"/>
  <c r="T1044"/>
  <c r="R1044"/>
  <c r="P1044"/>
  <c r="BI1035"/>
  <c r="BH1035"/>
  <c r="BG1035"/>
  <c r="BF1035"/>
  <c r="T1035"/>
  <c r="R1035"/>
  <c r="P1035"/>
  <c r="BI1033"/>
  <c r="BH1033"/>
  <c r="BG1033"/>
  <c r="BF1033"/>
  <c r="T1033"/>
  <c r="R1033"/>
  <c r="P1033"/>
  <c r="BI1031"/>
  <c r="BH1031"/>
  <c r="BG1031"/>
  <c r="BF1031"/>
  <c r="T1031"/>
  <c r="R1031"/>
  <c r="P1031"/>
  <c r="BI1029"/>
  <c r="BH1029"/>
  <c r="BG1029"/>
  <c r="BF1029"/>
  <c r="T1029"/>
  <c r="R1029"/>
  <c r="P1029"/>
  <c r="BI1026"/>
  <c r="BH1026"/>
  <c r="BG1026"/>
  <c r="BF1026"/>
  <c r="T1026"/>
  <c r="R1026"/>
  <c r="P1026"/>
  <c r="BI1023"/>
  <c r="BH1023"/>
  <c r="BG1023"/>
  <c r="BF1023"/>
  <c r="T1023"/>
  <c r="R1023"/>
  <c r="P1023"/>
  <c r="BI1020"/>
  <c r="BH1020"/>
  <c r="BG1020"/>
  <c r="BF1020"/>
  <c r="T1020"/>
  <c r="R1020"/>
  <c r="P1020"/>
  <c r="BI1008"/>
  <c r="BH1008"/>
  <c r="BG1008"/>
  <c r="BF1008"/>
  <c r="T1008"/>
  <c r="R1008"/>
  <c r="P1008"/>
  <c r="BI1004"/>
  <c r="BH1004"/>
  <c r="BG1004"/>
  <c r="BF1004"/>
  <c r="T1004"/>
  <c r="R1004"/>
  <c r="P1004"/>
  <c r="BI987"/>
  <c r="BH987"/>
  <c r="BG987"/>
  <c r="BF987"/>
  <c r="T987"/>
  <c r="R987"/>
  <c r="P987"/>
  <c r="BI984"/>
  <c r="BH984"/>
  <c r="BG984"/>
  <c r="BF984"/>
  <c r="T984"/>
  <c r="R984"/>
  <c r="P984"/>
  <c r="BI982"/>
  <c r="BH982"/>
  <c r="BG982"/>
  <c r="BF982"/>
  <c r="T982"/>
  <c r="R982"/>
  <c r="P982"/>
  <c r="BI980"/>
  <c r="BH980"/>
  <c r="BG980"/>
  <c r="BF980"/>
  <c r="T980"/>
  <c r="R980"/>
  <c r="P980"/>
  <c r="BI978"/>
  <c r="BH978"/>
  <c r="BG978"/>
  <c r="BF978"/>
  <c r="T978"/>
  <c r="R978"/>
  <c r="P978"/>
  <c r="BI976"/>
  <c r="BH976"/>
  <c r="BG976"/>
  <c r="BF976"/>
  <c r="T976"/>
  <c r="R976"/>
  <c r="P976"/>
  <c r="BI973"/>
  <c r="BH973"/>
  <c r="BG973"/>
  <c r="BF973"/>
  <c r="T973"/>
  <c r="R973"/>
  <c r="P973"/>
  <c r="BI970"/>
  <c r="BH970"/>
  <c r="BG970"/>
  <c r="BF970"/>
  <c r="T970"/>
  <c r="R970"/>
  <c r="P970"/>
  <c r="BI968"/>
  <c r="BH968"/>
  <c r="BG968"/>
  <c r="BF968"/>
  <c r="T968"/>
  <c r="R968"/>
  <c r="P968"/>
  <c r="BI964"/>
  <c r="BH964"/>
  <c r="BG964"/>
  <c r="BF964"/>
  <c r="T964"/>
  <c r="R964"/>
  <c r="P964"/>
  <c r="BI958"/>
  <c r="BH958"/>
  <c r="BG958"/>
  <c r="BF958"/>
  <c r="T958"/>
  <c r="R958"/>
  <c r="P958"/>
  <c r="BI956"/>
  <c r="BH956"/>
  <c r="BG956"/>
  <c r="BF956"/>
  <c r="T956"/>
  <c r="R956"/>
  <c r="P956"/>
  <c r="BI954"/>
  <c r="BH954"/>
  <c r="BG954"/>
  <c r="BF954"/>
  <c r="T954"/>
  <c r="R954"/>
  <c r="P954"/>
  <c r="BI952"/>
  <c r="BH952"/>
  <c r="BG952"/>
  <c r="BF952"/>
  <c r="T952"/>
  <c r="R952"/>
  <c r="P952"/>
  <c r="BI949"/>
  <c r="BH949"/>
  <c r="BG949"/>
  <c r="BF949"/>
  <c r="T949"/>
  <c r="R949"/>
  <c r="P949"/>
  <c r="BI943"/>
  <c r="BH943"/>
  <c r="BG943"/>
  <c r="BF943"/>
  <c r="T943"/>
  <c r="R943"/>
  <c r="P943"/>
  <c r="BI937"/>
  <c r="BH937"/>
  <c r="BG937"/>
  <c r="BF937"/>
  <c r="T937"/>
  <c r="R937"/>
  <c r="P937"/>
  <c r="BI935"/>
  <c r="BH935"/>
  <c r="BG935"/>
  <c r="BF935"/>
  <c r="T935"/>
  <c r="R935"/>
  <c r="P935"/>
  <c r="BI932"/>
  <c r="BH932"/>
  <c r="BG932"/>
  <c r="BF932"/>
  <c r="T932"/>
  <c r="R932"/>
  <c r="P932"/>
  <c r="BI929"/>
  <c r="BH929"/>
  <c r="BG929"/>
  <c r="BF929"/>
  <c r="T929"/>
  <c r="R929"/>
  <c r="P929"/>
  <c r="BI927"/>
  <c r="BH927"/>
  <c r="BG927"/>
  <c r="BF927"/>
  <c r="T927"/>
  <c r="R927"/>
  <c r="P927"/>
  <c r="BI923"/>
  <c r="BH923"/>
  <c r="BG923"/>
  <c r="BF923"/>
  <c r="T923"/>
  <c r="R923"/>
  <c r="P923"/>
  <c r="BI920"/>
  <c r="BH920"/>
  <c r="BG920"/>
  <c r="BF920"/>
  <c r="T920"/>
  <c r="R920"/>
  <c r="P920"/>
  <c r="BI918"/>
  <c r="BH918"/>
  <c r="BG918"/>
  <c r="BF918"/>
  <c r="T918"/>
  <c r="R918"/>
  <c r="P918"/>
  <c r="BI914"/>
  <c r="BH914"/>
  <c r="BG914"/>
  <c r="BF914"/>
  <c r="T914"/>
  <c r="R914"/>
  <c r="P914"/>
  <c r="BI911"/>
  <c r="BH911"/>
  <c r="BG911"/>
  <c r="BF911"/>
  <c r="T911"/>
  <c r="R911"/>
  <c r="P911"/>
  <c r="BI908"/>
  <c r="BH908"/>
  <c r="BG908"/>
  <c r="BF908"/>
  <c r="T908"/>
  <c r="R908"/>
  <c r="P908"/>
  <c r="BI905"/>
  <c r="BH905"/>
  <c r="BG905"/>
  <c r="BF905"/>
  <c r="T905"/>
  <c r="R905"/>
  <c r="P905"/>
  <c r="BI893"/>
  <c r="BH893"/>
  <c r="BG893"/>
  <c r="BF893"/>
  <c r="T893"/>
  <c r="R893"/>
  <c r="P893"/>
  <c r="BI887"/>
  <c r="BH887"/>
  <c r="BG887"/>
  <c r="BF887"/>
  <c r="T887"/>
  <c r="R887"/>
  <c r="P887"/>
  <c r="BI884"/>
  <c r="BH884"/>
  <c r="BG884"/>
  <c r="BF884"/>
  <c r="T884"/>
  <c r="R884"/>
  <c r="P884"/>
  <c r="BI876"/>
  <c r="BH876"/>
  <c r="BG876"/>
  <c r="BF876"/>
  <c r="T876"/>
  <c r="R876"/>
  <c r="P876"/>
  <c r="BI873"/>
  <c r="BH873"/>
  <c r="BG873"/>
  <c r="BF873"/>
  <c r="T873"/>
  <c r="R873"/>
  <c r="P873"/>
  <c r="BI871"/>
  <c r="BH871"/>
  <c r="BG871"/>
  <c r="BF871"/>
  <c r="T871"/>
  <c r="R871"/>
  <c r="P871"/>
  <c r="BI869"/>
  <c r="BH869"/>
  <c r="BG869"/>
  <c r="BF869"/>
  <c r="T869"/>
  <c r="R869"/>
  <c r="P869"/>
  <c r="BI867"/>
  <c r="BH867"/>
  <c r="BG867"/>
  <c r="BF867"/>
  <c r="T867"/>
  <c r="R867"/>
  <c r="P867"/>
  <c r="BI864"/>
  <c r="BH864"/>
  <c r="BG864"/>
  <c r="BF864"/>
  <c r="T864"/>
  <c r="R864"/>
  <c r="P864"/>
  <c r="BI861"/>
  <c r="BH861"/>
  <c r="BG861"/>
  <c r="BF861"/>
  <c r="T861"/>
  <c r="R861"/>
  <c r="P861"/>
  <c r="BI859"/>
  <c r="BH859"/>
  <c r="BG859"/>
  <c r="BF859"/>
  <c r="T859"/>
  <c r="R859"/>
  <c r="P859"/>
  <c r="BI857"/>
  <c r="BH857"/>
  <c r="BG857"/>
  <c r="BF857"/>
  <c r="T857"/>
  <c r="R857"/>
  <c r="P857"/>
  <c r="BI855"/>
  <c r="BH855"/>
  <c r="BG855"/>
  <c r="BF855"/>
  <c r="T855"/>
  <c r="R855"/>
  <c r="P855"/>
  <c r="BI852"/>
  <c r="BH852"/>
  <c r="BG852"/>
  <c r="BF852"/>
  <c r="T852"/>
  <c r="R852"/>
  <c r="P852"/>
  <c r="BI850"/>
  <c r="BH850"/>
  <c r="BG850"/>
  <c r="BF850"/>
  <c r="T850"/>
  <c r="R850"/>
  <c r="P850"/>
  <c r="BI848"/>
  <c r="BH848"/>
  <c r="BG848"/>
  <c r="BF848"/>
  <c r="T848"/>
  <c r="R848"/>
  <c r="P848"/>
  <c r="BI845"/>
  <c r="BH845"/>
  <c r="BG845"/>
  <c r="BF845"/>
  <c r="T845"/>
  <c r="R845"/>
  <c r="P845"/>
  <c r="BI843"/>
  <c r="BH843"/>
  <c r="BG843"/>
  <c r="BF843"/>
  <c r="T843"/>
  <c r="R843"/>
  <c r="P843"/>
  <c r="BI841"/>
  <c r="BH841"/>
  <c r="BG841"/>
  <c r="BF841"/>
  <c r="T841"/>
  <c r="R841"/>
  <c r="P841"/>
  <c r="BI839"/>
  <c r="BH839"/>
  <c r="BG839"/>
  <c r="BF839"/>
  <c r="T839"/>
  <c r="R839"/>
  <c r="P839"/>
  <c r="BI837"/>
  <c r="BH837"/>
  <c r="BG837"/>
  <c r="BF837"/>
  <c r="T837"/>
  <c r="R837"/>
  <c r="P837"/>
  <c r="BI835"/>
  <c r="BH835"/>
  <c r="BG835"/>
  <c r="BF835"/>
  <c r="T835"/>
  <c r="R835"/>
  <c r="P835"/>
  <c r="BI833"/>
  <c r="BH833"/>
  <c r="BG833"/>
  <c r="BF833"/>
  <c r="T833"/>
  <c r="R833"/>
  <c r="P833"/>
  <c r="BI831"/>
  <c r="BH831"/>
  <c r="BG831"/>
  <c r="BF831"/>
  <c r="T831"/>
  <c r="R831"/>
  <c r="P831"/>
  <c r="BI829"/>
  <c r="BH829"/>
  <c r="BG829"/>
  <c r="BF829"/>
  <c r="T829"/>
  <c r="R829"/>
  <c r="P829"/>
  <c r="BI827"/>
  <c r="BH827"/>
  <c r="BG827"/>
  <c r="BF827"/>
  <c r="T827"/>
  <c r="R827"/>
  <c r="P827"/>
  <c r="BI825"/>
  <c r="BH825"/>
  <c r="BG825"/>
  <c r="BF825"/>
  <c r="T825"/>
  <c r="R825"/>
  <c r="P825"/>
  <c r="BI823"/>
  <c r="BH823"/>
  <c r="BG823"/>
  <c r="BF823"/>
  <c r="T823"/>
  <c r="R823"/>
  <c r="P823"/>
  <c r="BI820"/>
  <c r="BH820"/>
  <c r="BG820"/>
  <c r="BF820"/>
  <c r="T820"/>
  <c r="R820"/>
  <c r="P820"/>
  <c r="BI817"/>
  <c r="BH817"/>
  <c r="BG817"/>
  <c r="BF817"/>
  <c r="T817"/>
  <c r="R817"/>
  <c r="P817"/>
  <c r="BI814"/>
  <c r="BH814"/>
  <c r="BG814"/>
  <c r="BF814"/>
  <c r="T814"/>
  <c r="R814"/>
  <c r="P814"/>
  <c r="BI811"/>
  <c r="BH811"/>
  <c r="BG811"/>
  <c r="BF811"/>
  <c r="T811"/>
  <c r="R811"/>
  <c r="P811"/>
  <c r="BI809"/>
  <c r="BH809"/>
  <c r="BG809"/>
  <c r="BF809"/>
  <c r="T809"/>
  <c r="R809"/>
  <c r="P809"/>
  <c r="BI806"/>
  <c r="BH806"/>
  <c r="BG806"/>
  <c r="BF806"/>
  <c r="T806"/>
  <c r="R806"/>
  <c r="P806"/>
  <c r="BI804"/>
  <c r="BH804"/>
  <c r="BG804"/>
  <c r="BF804"/>
  <c r="T804"/>
  <c r="R804"/>
  <c r="P804"/>
  <c r="BI801"/>
  <c r="BH801"/>
  <c r="BG801"/>
  <c r="BF801"/>
  <c r="T801"/>
  <c r="R801"/>
  <c r="P801"/>
  <c r="BI798"/>
  <c r="BH798"/>
  <c r="BG798"/>
  <c r="BF798"/>
  <c r="T798"/>
  <c r="R798"/>
  <c r="P798"/>
  <c r="BI793"/>
  <c r="BH793"/>
  <c r="BG793"/>
  <c r="BF793"/>
  <c r="T793"/>
  <c r="R793"/>
  <c r="P793"/>
  <c r="BI790"/>
  <c r="BH790"/>
  <c r="BG790"/>
  <c r="BF790"/>
  <c r="T790"/>
  <c r="R790"/>
  <c r="P790"/>
  <c r="BI787"/>
  <c r="BH787"/>
  <c r="BG787"/>
  <c r="BF787"/>
  <c r="T787"/>
  <c r="R787"/>
  <c r="P787"/>
  <c r="BI785"/>
  <c r="BH785"/>
  <c r="BG785"/>
  <c r="BF785"/>
  <c r="T785"/>
  <c r="R785"/>
  <c r="P785"/>
  <c r="BI782"/>
  <c r="BH782"/>
  <c r="BG782"/>
  <c r="BF782"/>
  <c r="T782"/>
  <c r="R782"/>
  <c r="P782"/>
  <c r="BI779"/>
  <c r="BH779"/>
  <c r="BG779"/>
  <c r="BF779"/>
  <c r="T779"/>
  <c r="R779"/>
  <c r="P779"/>
  <c r="BI774"/>
  <c r="BH774"/>
  <c r="BG774"/>
  <c r="BF774"/>
  <c r="T774"/>
  <c r="R774"/>
  <c r="P774"/>
  <c r="BI771"/>
  <c r="BH771"/>
  <c r="BG771"/>
  <c r="BF771"/>
  <c r="T771"/>
  <c r="R771"/>
  <c r="P771"/>
  <c r="BI767"/>
  <c r="BH767"/>
  <c r="BG767"/>
  <c r="BF767"/>
  <c r="T767"/>
  <c r="R767"/>
  <c r="P767"/>
  <c r="BI759"/>
  <c r="BH759"/>
  <c r="BG759"/>
  <c r="BF759"/>
  <c r="T759"/>
  <c r="R759"/>
  <c r="P759"/>
  <c r="BI756"/>
  <c r="BH756"/>
  <c r="BG756"/>
  <c r="BF756"/>
  <c r="T756"/>
  <c r="R756"/>
  <c r="P756"/>
  <c r="BI754"/>
  <c r="BH754"/>
  <c r="BG754"/>
  <c r="BF754"/>
  <c r="T754"/>
  <c r="R754"/>
  <c r="P754"/>
  <c r="BI751"/>
  <c r="BH751"/>
  <c r="BG751"/>
  <c r="BF751"/>
  <c r="T751"/>
  <c r="R751"/>
  <c r="P751"/>
  <c r="BI749"/>
  <c r="BH749"/>
  <c r="BG749"/>
  <c r="BF749"/>
  <c r="T749"/>
  <c r="R749"/>
  <c r="P749"/>
  <c r="BI747"/>
  <c r="BH747"/>
  <c r="BG747"/>
  <c r="BF747"/>
  <c r="T747"/>
  <c r="R747"/>
  <c r="P747"/>
  <c r="BI743"/>
  <c r="BH743"/>
  <c r="BG743"/>
  <c r="BF743"/>
  <c r="T743"/>
  <c r="R743"/>
  <c r="P743"/>
  <c r="BI737"/>
  <c r="BH737"/>
  <c r="BG737"/>
  <c r="BF737"/>
  <c r="T737"/>
  <c r="R737"/>
  <c r="P737"/>
  <c r="BI734"/>
  <c r="BH734"/>
  <c r="BG734"/>
  <c r="BF734"/>
  <c r="T734"/>
  <c r="R734"/>
  <c r="P734"/>
  <c r="BI724"/>
  <c r="BH724"/>
  <c r="BG724"/>
  <c r="BF724"/>
  <c r="T724"/>
  <c r="R724"/>
  <c r="P724"/>
  <c r="BI719"/>
  <c r="BH719"/>
  <c r="BG719"/>
  <c r="BF719"/>
  <c r="T719"/>
  <c r="R719"/>
  <c r="P719"/>
  <c r="BI715"/>
  <c r="BH715"/>
  <c r="BG715"/>
  <c r="BF715"/>
  <c r="T715"/>
  <c r="T714"/>
  <c r="R715"/>
  <c r="R714"/>
  <c r="P715"/>
  <c r="P714"/>
  <c r="BI712"/>
  <c r="BH712"/>
  <c r="BG712"/>
  <c r="BF712"/>
  <c r="T712"/>
  <c r="R712"/>
  <c r="P712"/>
  <c r="BI710"/>
  <c r="BH710"/>
  <c r="BG710"/>
  <c r="BF710"/>
  <c r="T710"/>
  <c r="R710"/>
  <c r="P710"/>
  <c r="BI708"/>
  <c r="BH708"/>
  <c r="BG708"/>
  <c r="BF708"/>
  <c r="T708"/>
  <c r="R708"/>
  <c r="P708"/>
  <c r="BI705"/>
  <c r="BH705"/>
  <c r="BG705"/>
  <c r="BF705"/>
  <c r="T705"/>
  <c r="R705"/>
  <c r="P705"/>
  <c r="BI702"/>
  <c r="BH702"/>
  <c r="BG702"/>
  <c r="BF702"/>
  <c r="T702"/>
  <c r="R702"/>
  <c r="P702"/>
  <c r="BI699"/>
  <c r="BH699"/>
  <c r="BG699"/>
  <c r="BF699"/>
  <c r="T699"/>
  <c r="R699"/>
  <c r="P699"/>
  <c r="BI697"/>
  <c r="BH697"/>
  <c r="BG697"/>
  <c r="BF697"/>
  <c r="T697"/>
  <c r="R697"/>
  <c r="P697"/>
  <c r="BI695"/>
  <c r="BH695"/>
  <c r="BG695"/>
  <c r="BF695"/>
  <c r="T695"/>
  <c r="R695"/>
  <c r="P695"/>
  <c r="BI692"/>
  <c r="BH692"/>
  <c r="BG692"/>
  <c r="BF692"/>
  <c r="T692"/>
  <c r="R692"/>
  <c r="P692"/>
  <c r="BI686"/>
  <c r="BH686"/>
  <c r="BG686"/>
  <c r="BF686"/>
  <c r="T686"/>
  <c r="R686"/>
  <c r="P686"/>
  <c r="BI684"/>
  <c r="BH684"/>
  <c r="BG684"/>
  <c r="BF684"/>
  <c r="T684"/>
  <c r="R684"/>
  <c r="P684"/>
  <c r="BI681"/>
  <c r="BH681"/>
  <c r="BG681"/>
  <c r="BF681"/>
  <c r="T681"/>
  <c r="R681"/>
  <c r="P681"/>
  <c r="BI678"/>
  <c r="BH678"/>
  <c r="BG678"/>
  <c r="BF678"/>
  <c r="T678"/>
  <c r="R678"/>
  <c r="P678"/>
  <c r="BI675"/>
  <c r="BH675"/>
  <c r="BG675"/>
  <c r="BF675"/>
  <c r="T675"/>
  <c r="R675"/>
  <c r="P675"/>
  <c r="BI670"/>
  <c r="BH670"/>
  <c r="BG670"/>
  <c r="BF670"/>
  <c r="T670"/>
  <c r="R670"/>
  <c r="P670"/>
  <c r="BI668"/>
  <c r="BH668"/>
  <c r="BG668"/>
  <c r="BF668"/>
  <c r="T668"/>
  <c r="R668"/>
  <c r="P668"/>
  <c r="BI665"/>
  <c r="BH665"/>
  <c r="BG665"/>
  <c r="BF665"/>
  <c r="T665"/>
  <c r="R665"/>
  <c r="P665"/>
  <c r="BI663"/>
  <c r="BH663"/>
  <c r="BG663"/>
  <c r="BF663"/>
  <c r="T663"/>
  <c r="R663"/>
  <c r="P663"/>
  <c r="BI657"/>
  <c r="BH657"/>
  <c r="BG657"/>
  <c r="BF657"/>
  <c r="T657"/>
  <c r="R657"/>
  <c r="P657"/>
  <c r="BI652"/>
  <c r="BH652"/>
  <c r="BG652"/>
  <c r="BF652"/>
  <c r="T652"/>
  <c r="R652"/>
  <c r="P652"/>
  <c r="BI642"/>
  <c r="BH642"/>
  <c r="BG642"/>
  <c r="BF642"/>
  <c r="T642"/>
  <c r="R642"/>
  <c r="P642"/>
  <c r="BI639"/>
  <c r="BH639"/>
  <c r="BG639"/>
  <c r="BF639"/>
  <c r="T639"/>
  <c r="R639"/>
  <c r="P639"/>
  <c r="BI636"/>
  <c r="BH636"/>
  <c r="BG636"/>
  <c r="BF636"/>
  <c r="T636"/>
  <c r="R636"/>
  <c r="P636"/>
  <c r="BI634"/>
  <c r="BH634"/>
  <c r="BG634"/>
  <c r="BF634"/>
  <c r="T634"/>
  <c r="R634"/>
  <c r="P634"/>
  <c r="BI628"/>
  <c r="BH628"/>
  <c r="BG628"/>
  <c r="BF628"/>
  <c r="T628"/>
  <c r="R628"/>
  <c r="P628"/>
  <c r="BI625"/>
  <c r="BH625"/>
  <c r="BG625"/>
  <c r="BF625"/>
  <c r="T625"/>
  <c r="R625"/>
  <c r="P625"/>
  <c r="BI622"/>
  <c r="BH622"/>
  <c r="BG622"/>
  <c r="BF622"/>
  <c r="T622"/>
  <c r="R622"/>
  <c r="P622"/>
  <c r="BI619"/>
  <c r="BH619"/>
  <c r="BG619"/>
  <c r="BF619"/>
  <c r="T619"/>
  <c r="R619"/>
  <c r="P619"/>
  <c r="BI617"/>
  <c r="BH617"/>
  <c r="BG617"/>
  <c r="BF617"/>
  <c r="T617"/>
  <c r="R617"/>
  <c r="P617"/>
  <c r="BI615"/>
  <c r="BH615"/>
  <c r="BG615"/>
  <c r="BF615"/>
  <c r="T615"/>
  <c r="R615"/>
  <c r="P615"/>
  <c r="BI610"/>
  <c r="BH610"/>
  <c r="BG610"/>
  <c r="BF610"/>
  <c r="T610"/>
  <c r="R610"/>
  <c r="P610"/>
  <c r="BI605"/>
  <c r="BH605"/>
  <c r="BG605"/>
  <c r="BF605"/>
  <c r="T605"/>
  <c r="R605"/>
  <c r="P605"/>
  <c r="BI591"/>
  <c r="BH591"/>
  <c r="BG591"/>
  <c r="BF591"/>
  <c r="T591"/>
  <c r="R591"/>
  <c r="P591"/>
  <c r="BI589"/>
  <c r="BH589"/>
  <c r="BG589"/>
  <c r="BF589"/>
  <c r="T589"/>
  <c r="R589"/>
  <c r="P589"/>
  <c r="BI586"/>
  <c r="BH586"/>
  <c r="BG586"/>
  <c r="BF586"/>
  <c r="T586"/>
  <c r="R586"/>
  <c r="P586"/>
  <c r="BI581"/>
  <c r="BH581"/>
  <c r="BG581"/>
  <c r="BF581"/>
  <c r="T581"/>
  <c r="R581"/>
  <c r="P581"/>
  <c r="BI579"/>
  <c r="BH579"/>
  <c r="BG579"/>
  <c r="BF579"/>
  <c r="T579"/>
  <c r="R579"/>
  <c r="P579"/>
  <c r="BI576"/>
  <c r="BH576"/>
  <c r="BG576"/>
  <c r="BF576"/>
  <c r="T576"/>
  <c r="R576"/>
  <c r="P576"/>
  <c r="BI573"/>
  <c r="BH573"/>
  <c r="BG573"/>
  <c r="BF573"/>
  <c r="T573"/>
  <c r="R573"/>
  <c r="P573"/>
  <c r="BI570"/>
  <c r="BH570"/>
  <c r="BG570"/>
  <c r="BF570"/>
  <c r="T570"/>
  <c r="R570"/>
  <c r="P570"/>
  <c r="BI568"/>
  <c r="BH568"/>
  <c r="BG568"/>
  <c r="BF568"/>
  <c r="T568"/>
  <c r="R568"/>
  <c r="P568"/>
  <c r="BI561"/>
  <c r="BH561"/>
  <c r="BG561"/>
  <c r="BF561"/>
  <c r="T561"/>
  <c r="R561"/>
  <c r="P561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49"/>
  <c r="BH549"/>
  <c r="BG549"/>
  <c r="BF549"/>
  <c r="T549"/>
  <c r="T548"/>
  <c r="R549"/>
  <c r="R548"/>
  <c r="P549"/>
  <c r="P548"/>
  <c r="BI546"/>
  <c r="BH546"/>
  <c r="BG546"/>
  <c r="BF546"/>
  <c r="T546"/>
  <c r="R546"/>
  <c r="P546"/>
  <c r="BI544"/>
  <c r="BH544"/>
  <c r="BG544"/>
  <c r="BF544"/>
  <c r="T544"/>
  <c r="R544"/>
  <c r="P544"/>
  <c r="BI541"/>
  <c r="BH541"/>
  <c r="BG541"/>
  <c r="BF541"/>
  <c r="T541"/>
  <c r="R541"/>
  <c r="P541"/>
  <c r="BI538"/>
  <c r="BH538"/>
  <c r="BG538"/>
  <c r="BF538"/>
  <c r="T538"/>
  <c r="R538"/>
  <c r="P538"/>
  <c r="BI535"/>
  <c r="BH535"/>
  <c r="BG535"/>
  <c r="BF535"/>
  <c r="T535"/>
  <c r="R535"/>
  <c r="P535"/>
  <c r="BI532"/>
  <c r="BH532"/>
  <c r="BG532"/>
  <c r="BF532"/>
  <c r="T532"/>
  <c r="R532"/>
  <c r="P532"/>
  <c r="BI529"/>
  <c r="BH529"/>
  <c r="BG529"/>
  <c r="BF529"/>
  <c r="T529"/>
  <c r="R529"/>
  <c r="P529"/>
  <c r="BI527"/>
  <c r="BH527"/>
  <c r="BG527"/>
  <c r="BF527"/>
  <c r="T527"/>
  <c r="R527"/>
  <c r="P527"/>
  <c r="BI525"/>
  <c r="BH525"/>
  <c r="BG525"/>
  <c r="BF525"/>
  <c r="T525"/>
  <c r="R525"/>
  <c r="P525"/>
  <c r="BI523"/>
  <c r="BH523"/>
  <c r="BG523"/>
  <c r="BF523"/>
  <c r="T523"/>
  <c r="R523"/>
  <c r="P523"/>
  <c r="BI517"/>
  <c r="BH517"/>
  <c r="BG517"/>
  <c r="BF517"/>
  <c r="T517"/>
  <c r="R517"/>
  <c r="P517"/>
  <c r="BI510"/>
  <c r="BH510"/>
  <c r="BG510"/>
  <c r="BF510"/>
  <c r="T510"/>
  <c r="R510"/>
  <c r="P510"/>
  <c r="BI504"/>
  <c r="BH504"/>
  <c r="BG504"/>
  <c r="BF504"/>
  <c r="T504"/>
  <c r="R504"/>
  <c r="P504"/>
  <c r="BI501"/>
  <c r="BH501"/>
  <c r="BG501"/>
  <c r="BF501"/>
  <c r="T501"/>
  <c r="R501"/>
  <c r="P501"/>
  <c r="BI491"/>
  <c r="BH491"/>
  <c r="BG491"/>
  <c r="BF491"/>
  <c r="T491"/>
  <c r="R491"/>
  <c r="P491"/>
  <c r="BI485"/>
  <c r="BH485"/>
  <c r="BG485"/>
  <c r="BF485"/>
  <c r="T485"/>
  <c r="R485"/>
  <c r="P485"/>
  <c r="BI482"/>
  <c r="BH482"/>
  <c r="BG482"/>
  <c r="BF482"/>
  <c r="T482"/>
  <c r="R482"/>
  <c r="P482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36"/>
  <c r="BH436"/>
  <c r="BG436"/>
  <c r="BF436"/>
  <c r="T436"/>
  <c r="R436"/>
  <c r="P436"/>
  <c r="BI433"/>
  <c r="BH433"/>
  <c r="BG433"/>
  <c r="BF433"/>
  <c r="T433"/>
  <c r="R433"/>
  <c r="P433"/>
  <c r="BI428"/>
  <c r="BH428"/>
  <c r="BG428"/>
  <c r="BF428"/>
  <c r="T428"/>
  <c r="R428"/>
  <c r="P428"/>
  <c r="BI361"/>
  <c r="BH361"/>
  <c r="BG361"/>
  <c r="BF361"/>
  <c r="T361"/>
  <c r="R361"/>
  <c r="P361"/>
  <c r="BI347"/>
  <c r="BH347"/>
  <c r="BG347"/>
  <c r="BF347"/>
  <c r="T347"/>
  <c r="R347"/>
  <c r="P347"/>
  <c r="BI336"/>
  <c r="BH336"/>
  <c r="BG336"/>
  <c r="BF336"/>
  <c r="T336"/>
  <c r="R336"/>
  <c r="P336"/>
  <c r="BI332"/>
  <c r="BH332"/>
  <c r="BG332"/>
  <c r="BF332"/>
  <c r="T332"/>
  <c r="R332"/>
  <c r="P332"/>
  <c r="BI330"/>
  <c r="BH330"/>
  <c r="BG330"/>
  <c r="BF330"/>
  <c r="T330"/>
  <c r="R330"/>
  <c r="P330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5"/>
  <c r="BH275"/>
  <c r="BG275"/>
  <c r="BF275"/>
  <c r="T275"/>
  <c r="R275"/>
  <c r="P275"/>
  <c r="BI272"/>
  <c r="BH272"/>
  <c r="BG272"/>
  <c r="BF272"/>
  <c r="T272"/>
  <c r="R272"/>
  <c r="P272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R255"/>
  <c r="P255"/>
  <c r="BI250"/>
  <c r="BH250"/>
  <c r="BG250"/>
  <c r="BF250"/>
  <c r="T250"/>
  <c r="R250"/>
  <c r="P250"/>
  <c r="BI244"/>
  <c r="BH244"/>
  <c r="BG244"/>
  <c r="BF244"/>
  <c r="T244"/>
  <c r="R244"/>
  <c r="P244"/>
  <c r="BI229"/>
  <c r="BH229"/>
  <c r="BG229"/>
  <c r="BF229"/>
  <c r="T229"/>
  <c r="R229"/>
  <c r="P229"/>
  <c r="BI222"/>
  <c r="BH222"/>
  <c r="BG222"/>
  <c r="BF222"/>
  <c r="T222"/>
  <c r="R222"/>
  <c r="P222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6"/>
  <c r="BH176"/>
  <c r="BG176"/>
  <c r="BF176"/>
  <c r="T176"/>
  <c r="R176"/>
  <c r="P176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2"/>
  <c r="BH152"/>
  <c r="BG152"/>
  <c r="BF152"/>
  <c r="T152"/>
  <c r="R152"/>
  <c r="P152"/>
  <c r="BI149"/>
  <c r="BH149"/>
  <c r="BG149"/>
  <c r="BF149"/>
  <c r="T149"/>
  <c r="R149"/>
  <c r="P149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4"/>
  <c r="BH114"/>
  <c r="BG114"/>
  <c r="BF114"/>
  <c r="T114"/>
  <c r="R114"/>
  <c r="P114"/>
  <c r="J107"/>
  <c r="F107"/>
  <c r="F105"/>
  <c r="E103"/>
  <c r="J54"/>
  <c r="F54"/>
  <c r="F52"/>
  <c r="E50"/>
  <c r="J24"/>
  <c r="E24"/>
  <c r="J55"/>
  <c r="J23"/>
  <c r="J18"/>
  <c r="E18"/>
  <c r="F108"/>
  <c r="J17"/>
  <c r="J12"/>
  <c r="J105"/>
  <c r="E7"/>
  <c r="E48"/>
  <c i="1" r="L50"/>
  <c r="AM50"/>
  <c r="AM49"/>
  <c r="L49"/>
  <c r="AM47"/>
  <c r="L47"/>
  <c r="L45"/>
  <c r="L44"/>
  <c i="2" r="BK1063"/>
  <c r="BK935"/>
  <c r="J861"/>
  <c r="J754"/>
  <c r="J615"/>
  <c r="BK523"/>
  <c r="J330"/>
  <c r="J295"/>
  <c r="J183"/>
  <c r="BK125"/>
  <c r="J1029"/>
  <c r="BK929"/>
  <c r="J876"/>
  <c r="BK841"/>
  <c r="BK809"/>
  <c r="J774"/>
  <c r="BK715"/>
  <c r="J697"/>
  <c r="J605"/>
  <c r="BK576"/>
  <c r="J482"/>
  <c r="BK279"/>
  <c r="BK198"/>
  <c r="J138"/>
  <c r="J1004"/>
  <c r="J954"/>
  <c r="BK845"/>
  <c r="J785"/>
  <c r="BK699"/>
  <c r="BK619"/>
  <c r="J479"/>
  <c r="J292"/>
  <c r="J122"/>
  <c r="BK1102"/>
  <c r="BK1020"/>
  <c r="J920"/>
  <c r="J835"/>
  <c r="BK747"/>
  <c r="J561"/>
  <c r="BK473"/>
  <c r="BK263"/>
  <c r="BK188"/>
  <c i="3" r="BK324"/>
  <c r="J262"/>
  <c r="BK197"/>
  <c r="BK382"/>
  <c r="J352"/>
  <c r="J344"/>
  <c r="J338"/>
  <c r="BK328"/>
  <c r="BK260"/>
  <c r="BK188"/>
  <c r="BK102"/>
  <c r="J317"/>
  <c r="BK252"/>
  <c r="BK154"/>
  <c r="J356"/>
  <c r="BK300"/>
  <c r="BK238"/>
  <c r="J174"/>
  <c i="4" r="J175"/>
  <c r="BK177"/>
  <c r="BK113"/>
  <c r="BK180"/>
  <c i="5" r="BK316"/>
  <c r="J242"/>
  <c r="BK172"/>
  <c r="BK103"/>
  <c r="BK301"/>
  <c r="J210"/>
  <c r="J134"/>
  <c r="BK306"/>
  <c r="J228"/>
  <c r="BK116"/>
  <c r="J248"/>
  <c r="J137"/>
  <c i="6" r="BK104"/>
  <c r="J104"/>
  <c i="7" r="J103"/>
  <c i="2" r="J1102"/>
  <c r="J987"/>
  <c r="BK833"/>
  <c r="BK695"/>
  <c r="BK558"/>
  <c r="J525"/>
  <c r="J185"/>
  <c r="J710"/>
  <c r="BK581"/>
  <c r="BK314"/>
  <c r="BK222"/>
  <c r="J1104"/>
  <c r="J1076"/>
  <c r="BK970"/>
  <c r="J848"/>
  <c r="BK737"/>
  <c r="J634"/>
  <c r="J556"/>
  <c r="BK275"/>
  <c i="3" r="J360"/>
  <c r="BK268"/>
  <c r="J224"/>
  <c r="BK109"/>
  <c r="BK326"/>
  <c r="BK254"/>
  <c r="BK174"/>
  <c r="J112"/>
  <c r="J310"/>
  <c r="J271"/>
  <c r="J230"/>
  <c r="BK170"/>
  <c r="BK365"/>
  <c r="BK332"/>
  <c r="J250"/>
  <c r="BK240"/>
  <c r="BK194"/>
  <c r="BK144"/>
  <c i="4" r="J144"/>
  <c r="BK186"/>
  <c r="J161"/>
  <c r="BK140"/>
  <c r="J125"/>
  <c r="J103"/>
  <c r="BK165"/>
  <c r="J123"/>
  <c i="5" r="BK294"/>
  <c r="J282"/>
  <c r="BK250"/>
  <c r="BK192"/>
  <c r="BK134"/>
  <c r="J309"/>
  <c r="BK267"/>
  <c r="J254"/>
  <c r="J208"/>
  <c r="J172"/>
  <c r="BK128"/>
  <c r="BK107"/>
  <c r="J288"/>
  <c r="BK220"/>
  <c r="J160"/>
  <c r="BK312"/>
  <c r="J128"/>
  <c r="BK105"/>
  <c i="6" r="BK121"/>
  <c r="BK86"/>
  <c i="7" r="BK97"/>
  <c r="BK89"/>
  <c i="2" r="J1020"/>
  <c r="BK978"/>
  <c r="BK937"/>
  <c r="J871"/>
  <c r="J793"/>
  <c r="BK610"/>
  <c r="J510"/>
  <c r="BK308"/>
  <c r="J279"/>
  <c r="BK193"/>
  <c r="BK122"/>
  <c r="BK1026"/>
  <c r="J949"/>
  <c r="J827"/>
  <c r="J806"/>
  <c r="BK779"/>
  <c r="BK708"/>
  <c r="J591"/>
  <c r="J523"/>
  <c r="BK295"/>
  <c r="BK272"/>
  <c r="J193"/>
  <c r="J169"/>
  <c r="BK128"/>
  <c r="BK980"/>
  <c r="J852"/>
  <c r="J831"/>
  <c r="J782"/>
  <c r="BK705"/>
  <c r="J642"/>
  <c r="BK549"/>
  <c r="J477"/>
  <c r="BK1078"/>
  <c r="J1008"/>
  <c r="BK927"/>
  <c r="J850"/>
  <c r="J759"/>
  <c r="J636"/>
  <c r="J491"/>
  <c r="J149"/>
  <c i="3" r="J321"/>
  <c r="BK242"/>
  <c r="BK206"/>
  <c r="J154"/>
  <c r="BK289"/>
  <c r="BK216"/>
  <c r="J197"/>
  <c r="BK164"/>
  <c r="J109"/>
  <c r="BK336"/>
  <c r="BK244"/>
  <c r="BK180"/>
  <c r="J326"/>
  <c r="J222"/>
  <c r="BK178"/>
  <c i="4" r="BK182"/>
  <c r="J180"/>
  <c r="BK117"/>
  <c r="J121"/>
  <c r="BK194"/>
  <c r="J95"/>
  <c i="5" r="J240"/>
  <c r="J184"/>
  <c r="J125"/>
  <c r="BK282"/>
  <c r="BK242"/>
  <c r="J150"/>
  <c r="BK99"/>
  <c r="J284"/>
  <c r="J202"/>
  <c r="J296"/>
  <c r="J238"/>
  <c r="J186"/>
  <c i="6" r="J121"/>
  <c r="BK100"/>
  <c i="2" r="BK1115"/>
  <c r="J1031"/>
  <c r="BK949"/>
  <c r="J829"/>
  <c r="J663"/>
  <c r="J538"/>
  <c r="J973"/>
  <c r="BK259"/>
  <c r="BK771"/>
  <c r="BK719"/>
  <c r="J625"/>
  <c r="BK433"/>
  <c r="J282"/>
  <c r="J128"/>
  <c r="J1097"/>
  <c r="J1063"/>
  <c r="BK968"/>
  <c r="BK697"/>
  <c r="J610"/>
  <c r="BK475"/>
  <c r="J272"/>
  <c r="BK138"/>
  <c i="3" r="BK340"/>
  <c r="BK201"/>
  <c r="BK112"/>
  <c r="J324"/>
  <c r="J264"/>
  <c r="J201"/>
  <c r="BK124"/>
  <c r="BK104"/>
  <c r="BK182"/>
  <c r="BK360"/>
  <c r="BK312"/>
  <c r="J256"/>
  <c r="J180"/>
  <c r="J170"/>
  <c i="4" r="BK197"/>
  <c r="BK129"/>
  <c r="BK108"/>
  <c r="J108"/>
  <c i="5" r="BK284"/>
  <c r="J234"/>
  <c r="BK95"/>
  <c r="BK248"/>
  <c r="J212"/>
  <c r="J168"/>
  <c r="BK122"/>
  <c r="J301"/>
  <c r="BK224"/>
  <c r="J152"/>
  <c r="BK271"/>
  <c r="BK198"/>
  <c r="BK162"/>
  <c r="J122"/>
  <c r="BK97"/>
  <c i="6" r="BK92"/>
  <c r="BK108"/>
  <c i="7" r="BK94"/>
  <c i="2" r="BK1097"/>
  <c r="BK952"/>
  <c r="J867"/>
  <c r="BK804"/>
  <c r="J702"/>
  <c r="BK561"/>
  <c r="BK477"/>
  <c r="BK305"/>
  <c r="J198"/>
  <c r="J1054"/>
  <c r="J956"/>
  <c r="BK869"/>
  <c r="BK825"/>
  <c r="J790"/>
  <c r="BK589"/>
  <c r="BK535"/>
  <c r="J332"/>
  <c r="J285"/>
  <c r="J188"/>
  <c r="BK1057"/>
  <c r="BK984"/>
  <c r="J905"/>
  <c r="BK871"/>
  <c r="BK837"/>
  <c r="J814"/>
  <c r="BK734"/>
  <c r="J668"/>
  <c r="J544"/>
  <c r="BK311"/>
  <c r="J143"/>
  <c r="J1109"/>
  <c r="J1080"/>
  <c r="BK954"/>
  <c r="J857"/>
  <c r="J779"/>
  <c r="J670"/>
  <c r="BK591"/>
  <c r="BK525"/>
  <c r="J152"/>
  <c i="3" r="BK310"/>
  <c r="J235"/>
  <c r="J172"/>
  <c r="J365"/>
  <c r="J350"/>
  <c r="J336"/>
  <c r="BK317"/>
  <c r="J248"/>
  <c r="BK172"/>
  <c r="BK350"/>
  <c r="J308"/>
  <c r="BK235"/>
  <c r="BK115"/>
  <c r="BK330"/>
  <c r="BK285"/>
  <c r="BK224"/>
  <c r="J164"/>
  <c i="4" r="J140"/>
  <c r="J147"/>
  <c r="BK103"/>
  <c r="BK121"/>
  <c i="5" r="J292"/>
  <c r="J232"/>
  <c r="J162"/>
  <c r="J93"/>
  <c r="J260"/>
  <c r="BK230"/>
  <c r="BK176"/>
  <c r="J116"/>
  <c r="J280"/>
  <c r="J200"/>
  <c r="BK290"/>
  <c r="BK210"/>
  <c r="BK170"/>
  <c r="J101"/>
  <c i="6" r="BK118"/>
  <c r="BK89"/>
  <c i="2" r="BK1109"/>
  <c r="J1044"/>
  <c r="BK932"/>
  <c r="BK852"/>
  <c r="BK749"/>
  <c r="J589"/>
  <c r="J501"/>
  <c r="BK787"/>
  <c r="J695"/>
  <c r="J628"/>
  <c r="BK504"/>
  <c r="BK285"/>
  <c r="BK1117"/>
  <c r="BK1087"/>
  <c r="J952"/>
  <c r="J820"/>
  <c r="BK710"/>
  <c r="BK615"/>
  <c r="J433"/>
  <c r="J181"/>
  <c i="3" r="BK319"/>
  <c r="BK230"/>
  <c r="J168"/>
  <c r="BK306"/>
  <c r="BK246"/>
  <c r="BK131"/>
  <c r="J348"/>
  <c r="J287"/>
  <c r="BK166"/>
  <c i="4" r="BK147"/>
  <c r="BK105"/>
  <c i="5" r="BK168"/>
  <c r="J105"/>
  <c r="BK214"/>
  <c r="BK298"/>
  <c r="BK131"/>
  <c r="J190"/>
  <c r="BK160"/>
  <c i="6" r="J106"/>
  <c i="2" r="BK1100"/>
  <c r="J970"/>
  <c r="BK908"/>
  <c r="BK835"/>
  <c r="BK743"/>
  <c r="BK554"/>
  <c r="BK347"/>
  <c r="BK302"/>
  <c r="J229"/>
  <c r="BK152"/>
  <c r="J1057"/>
  <c r="J908"/>
  <c r="BK861"/>
  <c r="J837"/>
  <c r="J787"/>
  <c r="J724"/>
  <c r="J665"/>
  <c r="BK579"/>
  <c r="BK538"/>
  <c r="BK436"/>
  <c r="BK261"/>
  <c r="BK181"/>
  <c r="BK143"/>
  <c r="BK1031"/>
  <c r="BK956"/>
  <c r="BK893"/>
  <c r="BK801"/>
  <c r="J737"/>
  <c r="BK686"/>
  <c r="J622"/>
  <c r="BK501"/>
  <c r="J316"/>
  <c r="J131"/>
  <c r="J964"/>
  <c r="J914"/>
  <c r="J869"/>
  <c r="J801"/>
  <c r="J686"/>
  <c r="BK617"/>
  <c r="BK479"/>
  <c r="J266"/>
  <c i="3" r="J367"/>
  <c r="J293"/>
  <c r="J228"/>
  <c r="J182"/>
  <c r="J104"/>
  <c r="J151"/>
  <c r="J302"/>
  <c r="J258"/>
  <c r="J220"/>
  <c r="J127"/>
  <c r="J358"/>
  <c r="J275"/>
  <c r="J210"/>
  <c r="BK168"/>
  <c i="4" r="BK157"/>
  <c r="J194"/>
  <c r="J150"/>
  <c r="BK161"/>
  <c r="J129"/>
  <c i="5" r="J316"/>
  <c r="BK258"/>
  <c r="J178"/>
  <c r="BK101"/>
  <c r="BK256"/>
  <c r="BK184"/>
  <c r="BK125"/>
  <c r="BK296"/>
  <c r="J174"/>
  <c r="BK280"/>
  <c r="J220"/>
  <c r="J156"/>
  <c r="BK111"/>
  <c i="6" r="BK106"/>
  <c r="J89"/>
  <c i="2" r="J1090"/>
  <c r="J984"/>
  <c r="J893"/>
  <c r="J692"/>
  <c r="J552"/>
  <c r="BK336"/>
  <c r="BK491"/>
  <c r="BK829"/>
  <c r="BK482"/>
  <c r="BK1171"/>
  <c r="BK1082"/>
  <c r="BK1023"/>
  <c r="J923"/>
  <c r="J843"/>
  <c r="J756"/>
  <c r="BK639"/>
  <c r="BK229"/>
  <c i="3" r="BK358"/>
  <c r="BK287"/>
  <c r="BK232"/>
  <c r="J185"/>
  <c r="J99"/>
  <c r="BK210"/>
  <c r="J148"/>
  <c r="BK362"/>
  <c r="J296"/>
  <c r="J240"/>
  <c r="J144"/>
  <c r="J277"/>
  <c r="J226"/>
  <c r="BK160"/>
  <c i="4" r="BK190"/>
  <c r="BK125"/>
  <c r="BK155"/>
  <c r="BK175"/>
  <c i="5" r="BK318"/>
  <c r="J262"/>
  <c r="BK188"/>
  <c r="J170"/>
  <c r="BK140"/>
  <c r="J290"/>
  <c r="BK154"/>
  <c r="J109"/>
  <c r="J273"/>
  <c r="J258"/>
  <c r="BK232"/>
  <c r="BK190"/>
  <c r="J230"/>
  <c i="6" r="BK102"/>
  <c i="7" r="BK87"/>
  <c i="2" r="BK1107"/>
  <c r="J1023"/>
  <c r="J918"/>
  <c r="J839"/>
  <c r="BK790"/>
  <c r="J681"/>
  <c r="BK546"/>
  <c r="J314"/>
  <c r="J259"/>
  <c r="BK135"/>
  <c r="J982"/>
  <c r="BK918"/>
  <c r="J845"/>
  <c r="BK798"/>
  <c r="J751"/>
  <c r="J749"/>
  <c r="J705"/>
  <c r="J639"/>
  <c r="BK568"/>
  <c r="J504"/>
  <c r="J305"/>
  <c r="J255"/>
  <c r="BK149"/>
  <c r="BK1035"/>
  <c r="J932"/>
  <c r="BK857"/>
  <c r="BK827"/>
  <c r="J767"/>
  <c r="J684"/>
  <c r="J568"/>
  <c r="J473"/>
  <c r="BK183"/>
  <c r="J1117"/>
  <c r="J1035"/>
  <c r="J937"/>
  <c r="BK884"/>
  <c r="J719"/>
  <c r="J619"/>
  <c r="J527"/>
  <c r="BK292"/>
  <c i="3" r="BK356"/>
  <c r="BK271"/>
  <c r="BK208"/>
  <c r="BK121"/>
  <c r="J354"/>
  <c r="J342"/>
  <c r="J330"/>
  <c r="J298"/>
  <c r="BK218"/>
  <c r="J139"/>
  <c r="J340"/>
  <c r="J289"/>
  <c r="BK199"/>
  <c r="BK99"/>
  <c r="J319"/>
  <c r="J260"/>
  <c r="J208"/>
  <c r="BK151"/>
  <c i="4" r="BK119"/>
  <c r="J157"/>
  <c r="J110"/>
  <c r="BK167"/>
  <c r="J99"/>
  <c i="5" r="BK260"/>
  <c r="BK186"/>
  <c r="BK143"/>
  <c r="J286"/>
  <c r="J218"/>
  <c r="BK146"/>
  <c r="J97"/>
  <c r="J246"/>
  <c r="J176"/>
  <c r="BK314"/>
  <c r="J236"/>
  <c r="J188"/>
  <c r="J107"/>
  <c i="6" r="J98"/>
  <c r="J95"/>
  <c i="7" r="J89"/>
  <c i="2" r="J1087"/>
  <c r="J943"/>
  <c r="J887"/>
  <c r="BK806"/>
  <c r="BK678"/>
  <c r="BK541"/>
  <c r="BK920"/>
  <c r="BK724"/>
  <c r="J675"/>
  <c r="BK552"/>
  <c r="J475"/>
  <c r="BK162"/>
  <c r="BK1113"/>
  <c r="J1026"/>
  <c r="BK911"/>
  <c r="J804"/>
  <c r="BK681"/>
  <c r="J586"/>
  <c r="J311"/>
  <c r="J135"/>
  <c i="3" r="BK280"/>
  <c r="J204"/>
  <c r="J131"/>
  <c r="J378"/>
  <c r="J273"/>
  <c r="J190"/>
  <c r="BK374"/>
  <c r="BK298"/>
  <c r="BK248"/>
  <c r="BK222"/>
  <c r="BK118"/>
  <c r="BK344"/>
  <c r="BK315"/>
  <c r="J280"/>
  <c r="BK228"/>
  <c r="J216"/>
  <c r="J176"/>
  <c i="4" r="J186"/>
  <c r="BK99"/>
  <c r="J167"/>
  <c r="J153"/>
  <c r="J190"/>
  <c r="J119"/>
  <c r="J177"/>
  <c r="J137"/>
  <c i="5" r="J318"/>
  <c r="J267"/>
  <c r="BK238"/>
  <c r="J214"/>
  <c r="BK156"/>
  <c r="J99"/>
  <c r="J294"/>
  <c r="BK244"/>
  <c r="BK194"/>
  <c r="J158"/>
  <c r="J140"/>
  <c r="J119"/>
  <c r="J314"/>
  <c r="BK236"/>
  <c r="BK206"/>
  <c r="BK109"/>
  <c r="BK288"/>
  <c r="BK262"/>
  <c r="BK240"/>
  <c r="BK222"/>
  <c r="BK204"/>
  <c r="J95"/>
  <c i="6" r="J112"/>
  <c r="BK98"/>
  <c i="7" r="BK100"/>
  <c r="J97"/>
  <c i="2" r="J1113"/>
  <c r="BK1054"/>
  <c r="J929"/>
  <c r="J859"/>
  <c r="BK756"/>
  <c r="BK636"/>
  <c r="BK527"/>
  <c r="BK319"/>
  <c r="J244"/>
  <c r="BK131"/>
  <c r="J976"/>
  <c r="J884"/>
  <c r="BK848"/>
  <c r="BK823"/>
  <c r="J771"/>
  <c r="J699"/>
  <c r="BK625"/>
  <c r="BK573"/>
  <c r="BK510"/>
  <c r="J299"/>
  <c r="J165"/>
  <c r="BK1044"/>
  <c r="J968"/>
  <c r="J911"/>
  <c r="BK855"/>
  <c r="J825"/>
  <c r="J715"/>
  <c r="BK670"/>
  <c r="J529"/>
  <c r="BK361"/>
  <c r="J263"/>
  <c r="BK1033"/>
  <c r="BK982"/>
  <c r="BK814"/>
  <c r="J712"/>
  <c r="BK605"/>
  <c r="BK570"/>
  <c r="J532"/>
  <c r="BK297"/>
  <c i="3" r="BK266"/>
  <c r="J199"/>
  <c r="J124"/>
  <c r="J370"/>
  <c r="BK262"/>
  <c r="J206"/>
  <c r="BK127"/>
  <c r="BK346"/>
  <c r="BK291"/>
  <c r="J166"/>
  <c r="BK296"/>
  <c r="J244"/>
  <c r="BK190"/>
  <c r="BK106"/>
  <c i="4" r="J113"/>
  <c r="J159"/>
  <c r="J135"/>
  <c r="J170"/>
  <c r="J117"/>
  <c i="5" r="J271"/>
  <c r="J194"/>
  <c r="BK150"/>
  <c r="BK304"/>
  <c r="BK216"/>
  <c r="J166"/>
  <c r="BK113"/>
  <c r="J250"/>
  <c r="BK218"/>
  <c r="J111"/>
  <c r="BK254"/>
  <c r="J103"/>
  <c i="6" r="BK95"/>
  <c r="J86"/>
  <c i="2" r="BK1104"/>
  <c r="BK973"/>
  <c r="J927"/>
  <c r="BK759"/>
  <c r="J573"/>
  <c r="BK517"/>
  <c r="J833"/>
  <c r="BK914"/>
  <c r="J743"/>
  <c r="BK692"/>
  <c r="J576"/>
  <c r="J535"/>
  <c r="J302"/>
  <c r="BK169"/>
  <c r="J1107"/>
  <c r="BK943"/>
  <c r="BK859"/>
  <c r="BK785"/>
  <c r="BK668"/>
  <c r="J579"/>
  <c r="J319"/>
  <c r="BK185"/>
  <c i="3" r="BK273"/>
  <c r="J218"/>
  <c r="BK156"/>
  <c r="J374"/>
  <c r="BK275"/>
  <c r="J238"/>
  <c r="J160"/>
  <c r="J254"/>
  <c r="BK176"/>
  <c r="BK348"/>
  <c r="J328"/>
  <c r="BK293"/>
  <c r="J214"/>
  <c i="4" r="BK170"/>
  <c r="J182"/>
  <c r="BK144"/>
  <c r="BK150"/>
  <c r="BK159"/>
  <c i="5" r="J298"/>
  <c r="J244"/>
  <c r="BK119"/>
  <c r="J265"/>
  <c r="J224"/>
  <c r="J192"/>
  <c r="BK93"/>
  <c r="J277"/>
  <c r="BK252"/>
  <c r="BK166"/>
  <c r="J304"/>
  <c r="BK208"/>
  <c r="J180"/>
  <c r="J148"/>
  <c i="6" r="BK114"/>
  <c r="J102"/>
  <c r="J108"/>
  <c i="7" r="J94"/>
  <c r="BK103"/>
  <c i="2" r="BK1080"/>
  <c r="J980"/>
  <c r="BK873"/>
  <c r="BK831"/>
  <c r="BK657"/>
  <c r="BK529"/>
  <c r="J361"/>
  <c r="J275"/>
  <c r="J162"/>
  <c r="J114"/>
  <c r="BK964"/>
  <c r="BK905"/>
  <c r="J855"/>
  <c r="J817"/>
  <c r="BK782"/>
  <c r="BK675"/>
  <c r="J581"/>
  <c r="J554"/>
  <c r="J471"/>
  <c r="J297"/>
  <c r="BK266"/>
  <c r="J176"/>
  <c r="BK1029"/>
  <c r="J958"/>
  <c r="BK876"/>
  <c r="BK839"/>
  <c r="BK820"/>
  <c r="BK712"/>
  <c r="BK634"/>
  <c r="J517"/>
  <c r="J336"/>
  <c r="BK250"/>
  <c r="J1171"/>
  <c r="BK1090"/>
  <c r="J978"/>
  <c r="BK811"/>
  <c r="J708"/>
  <c r="BK652"/>
  <c r="J541"/>
  <c r="BK332"/>
  <c i="3" r="BK370"/>
  <c r="J285"/>
  <c r="BK226"/>
  <c r="BK148"/>
  <c r="J362"/>
  <c r="J346"/>
  <c r="J332"/>
  <c r="BK277"/>
  <c r="BK204"/>
  <c r="J121"/>
  <c r="BK334"/>
  <c r="BK264"/>
  <c r="J178"/>
  <c r="BK342"/>
  <c r="J306"/>
  <c r="J246"/>
  <c r="J188"/>
  <c r="J115"/>
  <c i="4" r="J197"/>
  <c r="J132"/>
  <c r="BK123"/>
  <c r="BK153"/>
  <c i="5" r="BK273"/>
  <c r="J196"/>
  <c r="J131"/>
  <c r="BK246"/>
  <c r="BK196"/>
  <c r="J164"/>
  <c r="BK292"/>
  <c r="J216"/>
  <c r="J154"/>
  <c r="BK277"/>
  <c r="BK202"/>
  <c r="BK152"/>
  <c i="6" r="J118"/>
  <c r="J114"/>
  <c i="7" r="J87"/>
  <c i="2" r="J1078"/>
  <c r="BK976"/>
  <c r="BK923"/>
  <c r="BK774"/>
  <c r="J617"/>
  <c r="J549"/>
  <c r="J428"/>
  <c r="BK751"/>
  <c r="J652"/>
  <c r="BK532"/>
  <c r="J347"/>
  <c r="J261"/>
  <c r="J125"/>
  <c r="J1100"/>
  <c r="BK1004"/>
  <c r="BK867"/>
  <c r="BK767"/>
  <c r="BK663"/>
  <c r="J485"/>
  <c r="BK255"/>
  <c i="3" r="BK352"/>
  <c r="BK256"/>
  <c r="J194"/>
  <c r="J382"/>
  <c r="J291"/>
  <c r="BK214"/>
  <c r="J156"/>
  <c r="J304"/>
  <c r="J118"/>
  <c i="5" r="BK182"/>
  <c r="BK228"/>
  <c r="BK178"/>
  <c r="J182"/>
  <c i="6" r="J100"/>
  <c i="2" r="J1082"/>
  <c r="J864"/>
  <c r="J809"/>
  <c r="BK684"/>
  <c r="BK544"/>
  <c r="J436"/>
  <c r="BK316"/>
  <c r="BK165"/>
  <c r="J1033"/>
  <c r="BK958"/>
  <c r="J873"/>
  <c r="BK843"/>
  <c r="J811"/>
  <c r="BK793"/>
  <c r="J678"/>
  <c r="BK586"/>
  <c r="BK556"/>
  <c r="BK485"/>
  <c r="J308"/>
  <c r="BK282"/>
  <c r="J250"/>
  <c r="BK1008"/>
  <c r="J935"/>
  <c r="BK864"/>
  <c r="J841"/>
  <c r="BK817"/>
  <c r="BK754"/>
  <c r="J570"/>
  <c r="BK299"/>
  <c r="BK176"/>
  <c i="1" r="AS54"/>
  <c i="2" r="BK665"/>
  <c r="J546"/>
  <c r="BK428"/>
  <c r="J222"/>
  <c i="3" r="BK354"/>
  <c r="BK283"/>
  <c r="BK220"/>
  <c r="BK378"/>
  <c r="BK304"/>
  <c r="BK250"/>
  <c r="BK367"/>
  <c r="BK321"/>
  <c r="J266"/>
  <c r="J102"/>
  <c r="J334"/>
  <c r="BK308"/>
  <c r="J283"/>
  <c r="J232"/>
  <c r="BK139"/>
  <c i="4" r="BK135"/>
  <c r="J105"/>
  <c r="J155"/>
  <c i="5" r="BK286"/>
  <c r="J222"/>
  <c r="BK164"/>
  <c r="J312"/>
  <c r="J226"/>
  <c r="J204"/>
  <c r="BK137"/>
  <c r="BK309"/>
  <c r="BK226"/>
  <c r="BK148"/>
  <c r="BK200"/>
  <c r="BK174"/>
  <c r="J146"/>
  <c i="6" r="BK112"/>
  <c i="7" r="J100"/>
  <c i="2" r="BK1076"/>
  <c r="BK850"/>
  <c r="J798"/>
  <c r="J747"/>
  <c r="BK628"/>
  <c r="BK471"/>
  <c r="BK642"/>
  <c r="BK114"/>
  <c r="BK702"/>
  <c r="J657"/>
  <c r="J558"/>
  <c r="BK330"/>
  <c r="BK244"/>
  <c r="J1115"/>
  <c r="BK987"/>
  <c r="BK887"/>
  <c r="J823"/>
  <c r="J734"/>
  <c r="BK622"/>
  <c i="3" r="J312"/>
  <c r="BK258"/>
  <c r="BK135"/>
  <c r="J300"/>
  <c r="J252"/>
  <c r="BK185"/>
  <c r="J315"/>
  <c r="J268"/>
  <c r="J106"/>
  <c r="BK338"/>
  <c r="BK302"/>
  <c r="J242"/>
  <c r="J135"/>
  <c i="4" r="BK137"/>
  <c r="J165"/>
  <c r="BK110"/>
  <c r="BK95"/>
  <c r="BK132"/>
  <c i="5" r="J206"/>
  <c r="BK180"/>
  <c r="BK158"/>
  <c r="J306"/>
  <c r="BK234"/>
  <c r="J198"/>
  <c r="J143"/>
  <c r="BK265"/>
  <c r="J256"/>
  <c r="BK212"/>
  <c r="J113"/>
  <c r="J252"/>
  <c i="6" r="J92"/>
  <c i="7" l="1" r="T92"/>
  <c i="2" r="P484"/>
  <c r="R484"/>
  <c r="T484"/>
  <c r="BK113"/>
  <c r="J113"/>
  <c r="J61"/>
  <c r="R142"/>
  <c r="P161"/>
  <c r="BK168"/>
  <c r="J168"/>
  <c r="J64"/>
  <c r="R258"/>
  <c r="R307"/>
  <c r="R335"/>
  <c r="R500"/>
  <c r="T522"/>
  <c r="R551"/>
  <c r="P588"/>
  <c r="R718"/>
  <c r="T758"/>
  <c r="P773"/>
  <c r="BK789"/>
  <c r="J789"/>
  <c r="J81"/>
  <c r="BK808"/>
  <c r="J808"/>
  <c r="J82"/>
  <c r="T808"/>
  <c r="BK819"/>
  <c r="J819"/>
  <c r="J83"/>
  <c r="BK863"/>
  <c r="J863"/>
  <c r="J84"/>
  <c r="P875"/>
  <c r="P934"/>
  <c r="BK951"/>
  <c r="J951"/>
  <c r="J87"/>
  <c r="R975"/>
  <c r="P986"/>
  <c r="T1056"/>
  <c r="BK1089"/>
  <c r="J1089"/>
  <c r="J91"/>
  <c i="3" r="P98"/>
  <c r="P130"/>
  <c r="P143"/>
  <c r="P153"/>
  <c r="BK279"/>
  <c r="J279"/>
  <c r="J74"/>
  <c r="BK364"/>
  <c r="J364"/>
  <c r="J75"/>
  <c r="P369"/>
  <c i="4" r="P102"/>
  <c r="P107"/>
  <c r="P116"/>
  <c r="P143"/>
  <c r="P164"/>
  <c r="P174"/>
  <c r="P179"/>
  <c r="BK193"/>
  <c r="J193"/>
  <c r="J72"/>
  <c i="5" r="T92"/>
  <c r="R270"/>
  <c r="R279"/>
  <c r="R275"/>
  <c i="6" r="R85"/>
  <c r="BK111"/>
  <c r="J111"/>
  <c r="J62"/>
  <c r="R111"/>
  <c r="BK117"/>
  <c r="J117"/>
  <c r="J63"/>
  <c r="T117"/>
  <c i="7" r="P86"/>
  <c r="P85"/>
  <c i="1" r="AU60"/>
  <c i="7" r="T86"/>
  <c r="T85"/>
  <c i="2" r="R113"/>
  <c r="T142"/>
  <c r="T161"/>
  <c r="R168"/>
  <c r="BK258"/>
  <c r="J258"/>
  <c r="J65"/>
  <c r="BK307"/>
  <c r="J307"/>
  <c r="J66"/>
  <c r="BK318"/>
  <c r="J318"/>
  <c r="J67"/>
  <c r="T318"/>
  <c r="P335"/>
  <c r="P500"/>
  <c r="BK522"/>
  <c r="J522"/>
  <c r="J71"/>
  <c r="BK551"/>
  <c r="J551"/>
  <c r="J73"/>
  <c r="BK572"/>
  <c r="J572"/>
  <c r="J74"/>
  <c r="T572"/>
  <c r="BK588"/>
  <c r="J588"/>
  <c r="J75"/>
  <c r="BK718"/>
  <c r="J718"/>
  <c r="J78"/>
  <c r="BK758"/>
  <c r="J758"/>
  <c r="J79"/>
  <c r="R758"/>
  <c r="BK773"/>
  <c r="J773"/>
  <c r="J80"/>
  <c r="P789"/>
  <c r="T819"/>
  <c r="R863"/>
  <c r="T875"/>
  <c r="T934"/>
  <c r="T951"/>
  <c r="R986"/>
  <c r="BK1056"/>
  <c r="J1056"/>
  <c r="J90"/>
  <c r="P1089"/>
  <c i="3" r="R98"/>
  <c r="T130"/>
  <c r="T143"/>
  <c r="R153"/>
  <c r="P196"/>
  <c r="P187"/>
  <c r="R196"/>
  <c r="R187"/>
  <c r="P213"/>
  <c r="T213"/>
  <c r="P237"/>
  <c r="R237"/>
  <c r="BK270"/>
  <c r="J270"/>
  <c r="J73"/>
  <c r="R270"/>
  <c r="P279"/>
  <c r="P364"/>
  <c r="R369"/>
  <c i="4" r="R102"/>
  <c r="BK107"/>
  <c r="J107"/>
  <c r="J64"/>
  <c r="BK116"/>
  <c r="J116"/>
  <c r="J65"/>
  <c r="BK143"/>
  <c r="J143"/>
  <c r="J66"/>
  <c r="BK164"/>
  <c r="J164"/>
  <c r="J67"/>
  <c r="BK174"/>
  <c r="J174"/>
  <c r="J68"/>
  <c r="BK179"/>
  <c r="J179"/>
  <c r="J69"/>
  <c r="T193"/>
  <c i="5" r="R92"/>
  <c r="R91"/>
  <c r="P270"/>
  <c r="BK279"/>
  <c r="J279"/>
  <c r="J66"/>
  <c r="BK303"/>
  <c r="J303"/>
  <c r="J68"/>
  <c r="R303"/>
  <c r="BK311"/>
  <c r="J311"/>
  <c r="J70"/>
  <c r="R311"/>
  <c i="6" r="P85"/>
  <c i="2" r="P113"/>
  <c r="BK142"/>
  <c r="J142"/>
  <c r="J62"/>
  <c r="BK161"/>
  <c r="J161"/>
  <c r="J63"/>
  <c r="T168"/>
  <c r="P258"/>
  <c r="P307"/>
  <c r="P318"/>
  <c r="R318"/>
  <c r="BK335"/>
  <c r="J335"/>
  <c r="J68"/>
  <c r="BK500"/>
  <c r="J500"/>
  <c r="J70"/>
  <c r="R522"/>
  <c r="T551"/>
  <c r="P572"/>
  <c r="R572"/>
  <c r="T588"/>
  <c r="T718"/>
  <c r="R773"/>
  <c r="R789"/>
  <c r="R819"/>
  <c r="T863"/>
  <c r="BK875"/>
  <c r="J875"/>
  <c r="J85"/>
  <c r="BK934"/>
  <c r="J934"/>
  <c r="J86"/>
  <c r="P951"/>
  <c r="BK975"/>
  <c r="J975"/>
  <c r="J88"/>
  <c r="T975"/>
  <c r="T986"/>
  <c r="P1056"/>
  <c r="R1089"/>
  <c i="3" r="T98"/>
  <c r="R130"/>
  <c r="R143"/>
  <c r="T153"/>
  <c r="BK196"/>
  <c r="J196"/>
  <c r="J69"/>
  <c r="T196"/>
  <c r="T187"/>
  <c r="BK213"/>
  <c r="J213"/>
  <c r="J71"/>
  <c r="R213"/>
  <c r="BK237"/>
  <c r="J237"/>
  <c r="J72"/>
  <c r="T237"/>
  <c r="P270"/>
  <c r="T270"/>
  <c r="T279"/>
  <c r="R364"/>
  <c r="BK369"/>
  <c r="J369"/>
  <c r="J76"/>
  <c i="4" r="T102"/>
  <c r="T107"/>
  <c r="T116"/>
  <c r="T143"/>
  <c r="T164"/>
  <c r="T174"/>
  <c r="R179"/>
  <c r="R193"/>
  <c i="5" r="BK92"/>
  <c r="J92"/>
  <c r="J61"/>
  <c r="T270"/>
  <c r="P279"/>
  <c r="P275"/>
  <c r="P303"/>
  <c r="T303"/>
  <c r="P311"/>
  <c r="T311"/>
  <c i="2" r="T113"/>
  <c r="P142"/>
  <c r="R161"/>
  <c r="P168"/>
  <c r="T258"/>
  <c r="T307"/>
  <c r="T335"/>
  <c r="T500"/>
  <c r="P522"/>
  <c r="P551"/>
  <c r="R588"/>
  <c r="P718"/>
  <c r="P758"/>
  <c r="T773"/>
  <c r="T789"/>
  <c r="P808"/>
  <c r="R808"/>
  <c r="P819"/>
  <c r="P863"/>
  <c r="R875"/>
  <c r="R934"/>
  <c r="R951"/>
  <c r="P975"/>
  <c r="BK986"/>
  <c r="J986"/>
  <c r="J89"/>
  <c r="R1056"/>
  <c r="T1089"/>
  <c i="3" r="BK98"/>
  <c r="J98"/>
  <c r="J61"/>
  <c r="BK130"/>
  <c r="J130"/>
  <c r="J63"/>
  <c r="BK143"/>
  <c r="J143"/>
  <c r="J64"/>
  <c r="BK153"/>
  <c r="J153"/>
  <c r="J66"/>
  <c r="R279"/>
  <c r="T364"/>
  <c r="T369"/>
  <c i="4" r="BK102"/>
  <c r="J102"/>
  <c r="J63"/>
  <c r="R107"/>
  <c r="R116"/>
  <c r="R143"/>
  <c r="R164"/>
  <c r="R174"/>
  <c r="T179"/>
  <c r="P193"/>
  <c i="5" r="P92"/>
  <c r="P91"/>
  <c r="BK270"/>
  <c r="J270"/>
  <c r="J63"/>
  <c r="T279"/>
  <c r="T275"/>
  <c i="6" r="BK85"/>
  <c r="J85"/>
  <c r="J61"/>
  <c r="T85"/>
  <c r="P111"/>
  <c r="T111"/>
  <c r="P117"/>
  <c r="R117"/>
  <c i="7" r="BK86"/>
  <c r="J86"/>
  <c r="J60"/>
  <c r="R86"/>
  <c r="R85"/>
  <c i="2" r="BK714"/>
  <c r="J714"/>
  <c r="J76"/>
  <c i="3" r="BK126"/>
  <c r="J126"/>
  <c r="J62"/>
  <c i="4" r="BK189"/>
  <c r="J189"/>
  <c r="J71"/>
  <c i="5" r="BK276"/>
  <c r="J276"/>
  <c r="J65"/>
  <c r="BK308"/>
  <c r="J308"/>
  <c r="J69"/>
  <c i="7" r="BK102"/>
  <c r="J102"/>
  <c r="J65"/>
  <c i="3" r="BK184"/>
  <c r="J184"/>
  <c r="J67"/>
  <c r="BK187"/>
  <c r="J187"/>
  <c r="J68"/>
  <c i="4" r="BK185"/>
  <c r="J185"/>
  <c r="J70"/>
  <c i="5" r="BK300"/>
  <c r="J300"/>
  <c r="J67"/>
  <c i="2" r="BK484"/>
  <c r="J484"/>
  <c r="J69"/>
  <c i="3" r="BK150"/>
  <c r="J150"/>
  <c r="J65"/>
  <c i="2" r="BK548"/>
  <c r="J548"/>
  <c r="J72"/>
  <c i="4" r="BK94"/>
  <c r="J94"/>
  <c r="J61"/>
  <c r="BK98"/>
  <c r="J98"/>
  <c r="J62"/>
  <c i="7" r="BK93"/>
  <c r="J93"/>
  <c r="J62"/>
  <c r="BK96"/>
  <c r="J96"/>
  <c r="J63"/>
  <c r="BK99"/>
  <c r="J99"/>
  <c r="J64"/>
  <c r="F55"/>
  <c r="BE94"/>
  <c r="BE97"/>
  <c r="E75"/>
  <c r="J79"/>
  <c r="BE89"/>
  <c r="BE100"/>
  <c r="J55"/>
  <c r="BE87"/>
  <c r="BE103"/>
  <c i="5" r="BK91"/>
  <c r="J91"/>
  <c r="J60"/>
  <c i="6" r="E48"/>
  <c r="J52"/>
  <c r="F55"/>
  <c r="BE86"/>
  <c r="BE108"/>
  <c r="BE112"/>
  <c r="J55"/>
  <c r="BE89"/>
  <c r="BE92"/>
  <c r="BE95"/>
  <c r="BE98"/>
  <c r="BE100"/>
  <c r="BE102"/>
  <c r="BE121"/>
  <c r="BE104"/>
  <c r="BE106"/>
  <c r="BE114"/>
  <c r="BE118"/>
  <c i="5" r="E48"/>
  <c r="J52"/>
  <c r="BE93"/>
  <c r="BE111"/>
  <c r="BE113"/>
  <c r="BE116"/>
  <c r="BE125"/>
  <c r="BE131"/>
  <c r="BE137"/>
  <c r="BE146"/>
  <c r="BE148"/>
  <c r="BE162"/>
  <c r="BE164"/>
  <c r="BE166"/>
  <c r="BE176"/>
  <c r="BE182"/>
  <c r="BE188"/>
  <c r="BE192"/>
  <c r="BE194"/>
  <c r="BE212"/>
  <c r="BE214"/>
  <c r="BE216"/>
  <c r="BE220"/>
  <c r="BE226"/>
  <c r="BE230"/>
  <c r="BE236"/>
  <c r="BE242"/>
  <c r="BE246"/>
  <c r="BE258"/>
  <c r="BE273"/>
  <c r="BE284"/>
  <c r="BE309"/>
  <c r="J55"/>
  <c r="BE95"/>
  <c r="BE97"/>
  <c r="BE99"/>
  <c r="BE101"/>
  <c r="BE105"/>
  <c r="BE119"/>
  <c r="BE122"/>
  <c r="BE134"/>
  <c r="BE140"/>
  <c r="BE143"/>
  <c r="BE152"/>
  <c r="BE160"/>
  <c r="BE170"/>
  <c r="BE180"/>
  <c r="BE184"/>
  <c r="BE186"/>
  <c r="BE196"/>
  <c r="BE202"/>
  <c r="BE232"/>
  <c r="BE234"/>
  <c r="BE240"/>
  <c r="BE244"/>
  <c r="BE248"/>
  <c r="BE260"/>
  <c r="BE277"/>
  <c r="BE282"/>
  <c r="BE288"/>
  <c r="BE292"/>
  <c r="F55"/>
  <c r="BE103"/>
  <c r="BE109"/>
  <c r="BE150"/>
  <c r="BE156"/>
  <c r="BE172"/>
  <c r="BE178"/>
  <c r="BE190"/>
  <c r="BE200"/>
  <c r="BE204"/>
  <c r="BE206"/>
  <c r="BE222"/>
  <c r="BE238"/>
  <c r="BE254"/>
  <c r="BE286"/>
  <c r="BE290"/>
  <c r="BE296"/>
  <c r="BE107"/>
  <c r="BE128"/>
  <c r="BE154"/>
  <c r="BE158"/>
  <c r="BE168"/>
  <c r="BE174"/>
  <c r="BE198"/>
  <c r="BE208"/>
  <c r="BE210"/>
  <c r="BE218"/>
  <c r="BE224"/>
  <c r="BE228"/>
  <c r="BE250"/>
  <c r="BE252"/>
  <c r="BE256"/>
  <c r="BE262"/>
  <c r="BE265"/>
  <c r="BE267"/>
  <c r="BE271"/>
  <c r="BE280"/>
  <c r="BE294"/>
  <c r="BE298"/>
  <c r="BE301"/>
  <c r="BE304"/>
  <c r="BE306"/>
  <c r="BE312"/>
  <c r="BE314"/>
  <c r="BE316"/>
  <c r="BE318"/>
  <c i="4" r="E82"/>
  <c r="BE95"/>
  <c r="BE99"/>
  <c r="BE108"/>
  <c r="BE110"/>
  <c r="BE117"/>
  <c r="BE121"/>
  <c r="BE123"/>
  <c r="BE125"/>
  <c r="BE137"/>
  <c r="BE144"/>
  <c r="BE182"/>
  <c r="BE186"/>
  <c i="3" r="BK212"/>
  <c r="J212"/>
  <c r="J70"/>
  <c i="4" r="F55"/>
  <c r="J86"/>
  <c r="J89"/>
  <c r="BE140"/>
  <c r="BE153"/>
  <c r="BE155"/>
  <c r="BE157"/>
  <c r="BE167"/>
  <c r="BE175"/>
  <c r="BE180"/>
  <c r="BE105"/>
  <c r="BE135"/>
  <c r="BE170"/>
  <c r="BE190"/>
  <c r="BE194"/>
  <c r="BE197"/>
  <c r="BE103"/>
  <c r="BE113"/>
  <c r="BE119"/>
  <c r="BE129"/>
  <c r="BE132"/>
  <c r="BE147"/>
  <c r="BE150"/>
  <c r="BE159"/>
  <c r="BE161"/>
  <c r="BE165"/>
  <c r="BE177"/>
  <c i="3" r="F55"/>
  <c r="J93"/>
  <c r="BE99"/>
  <c r="BE104"/>
  <c r="BE106"/>
  <c r="BE115"/>
  <c r="BE118"/>
  <c r="BE124"/>
  <c r="BE127"/>
  <c r="BE197"/>
  <c r="BE204"/>
  <c r="BE216"/>
  <c r="BE230"/>
  <c r="BE232"/>
  <c r="BE246"/>
  <c r="BE260"/>
  <c r="BE264"/>
  <c r="BE271"/>
  <c r="BE273"/>
  <c r="BE280"/>
  <c r="BE289"/>
  <c r="BE321"/>
  <c r="BE340"/>
  <c r="BE342"/>
  <c r="BE344"/>
  <c r="BE348"/>
  <c r="BE358"/>
  <c r="J90"/>
  <c r="BE102"/>
  <c r="BE109"/>
  <c r="BE121"/>
  <c r="BE131"/>
  <c r="BE144"/>
  <c r="BE148"/>
  <c r="BE156"/>
  <c r="BE160"/>
  <c r="BE168"/>
  <c r="BE182"/>
  <c r="BE188"/>
  <c r="BE194"/>
  <c r="BE201"/>
  <c r="BE208"/>
  <c r="BE224"/>
  <c r="BE226"/>
  <c r="BE254"/>
  <c r="BE277"/>
  <c r="BE310"/>
  <c r="BE315"/>
  <c r="BE317"/>
  <c r="BE324"/>
  <c r="BE328"/>
  <c r="BE332"/>
  <c r="BE367"/>
  <c r="E48"/>
  <c r="BE112"/>
  <c r="BE135"/>
  <c r="BE139"/>
  <c r="BE151"/>
  <c r="BE170"/>
  <c r="BE172"/>
  <c r="BE174"/>
  <c r="BE180"/>
  <c r="BE190"/>
  <c r="BE199"/>
  <c r="BE206"/>
  <c r="BE218"/>
  <c r="BE220"/>
  <c r="BE222"/>
  <c r="BE228"/>
  <c r="BE240"/>
  <c r="BE256"/>
  <c r="BE266"/>
  <c r="BE268"/>
  <c r="BE283"/>
  <c r="BE285"/>
  <c r="BE291"/>
  <c r="BE293"/>
  <c r="BE304"/>
  <c r="BE308"/>
  <c r="BE312"/>
  <c r="BE319"/>
  <c r="BE326"/>
  <c r="BE336"/>
  <c r="BE350"/>
  <c r="BE354"/>
  <c r="BE356"/>
  <c r="BE360"/>
  <c r="BE365"/>
  <c r="BE370"/>
  <c r="BE374"/>
  <c r="BE378"/>
  <c r="BE382"/>
  <c r="BE154"/>
  <c r="BE164"/>
  <c r="BE166"/>
  <c r="BE176"/>
  <c r="BE178"/>
  <c r="BE185"/>
  <c r="BE210"/>
  <c r="BE214"/>
  <c r="BE235"/>
  <c r="BE238"/>
  <c r="BE242"/>
  <c r="BE244"/>
  <c r="BE248"/>
  <c r="BE250"/>
  <c r="BE252"/>
  <c r="BE258"/>
  <c r="BE262"/>
  <c r="BE275"/>
  <c r="BE287"/>
  <c r="BE296"/>
  <c r="BE298"/>
  <c r="BE300"/>
  <c r="BE302"/>
  <c r="BE306"/>
  <c r="BE330"/>
  <c r="BE334"/>
  <c r="BE338"/>
  <c r="BE346"/>
  <c r="BE352"/>
  <c r="BE362"/>
  <c i="2" r="E101"/>
  <c r="BE114"/>
  <c r="BE125"/>
  <c r="BE128"/>
  <c r="BE162"/>
  <c r="BE176"/>
  <c r="BE181"/>
  <c r="BE198"/>
  <c r="BE229"/>
  <c r="BE244"/>
  <c r="BE259"/>
  <c r="BE279"/>
  <c r="BE302"/>
  <c r="BE305"/>
  <c r="BE308"/>
  <c r="BE314"/>
  <c r="BE332"/>
  <c r="BE347"/>
  <c r="BE491"/>
  <c r="BE501"/>
  <c r="BE504"/>
  <c r="BE510"/>
  <c r="BE535"/>
  <c r="BE549"/>
  <c r="BE558"/>
  <c r="BE561"/>
  <c r="BE570"/>
  <c r="BE573"/>
  <c r="BE579"/>
  <c r="BE625"/>
  <c r="BE675"/>
  <c r="BE678"/>
  <c r="BE702"/>
  <c r="BE749"/>
  <c r="BE751"/>
  <c r="BE771"/>
  <c r="BE774"/>
  <c r="BE782"/>
  <c r="BE785"/>
  <c r="BE787"/>
  <c r="BE793"/>
  <c r="BE798"/>
  <c r="BE809"/>
  <c r="BE825"/>
  <c r="BE827"/>
  <c r="BE839"/>
  <c r="BE843"/>
  <c r="BE852"/>
  <c r="BE861"/>
  <c r="BE869"/>
  <c r="BE871"/>
  <c r="BE873"/>
  <c r="BE905"/>
  <c r="BE923"/>
  <c r="BE932"/>
  <c r="BE956"/>
  <c r="BE973"/>
  <c r="BE976"/>
  <c r="BE1035"/>
  <c r="BE1044"/>
  <c r="BE1076"/>
  <c r="BE1090"/>
  <c r="BE1100"/>
  <c r="BE1102"/>
  <c r="BE1109"/>
  <c r="BE1113"/>
  <c r="BE1117"/>
  <c r="BE1171"/>
  <c r="J52"/>
  <c r="J108"/>
  <c r="BE135"/>
  <c r="BE149"/>
  <c r="BE152"/>
  <c r="BE165"/>
  <c r="BE183"/>
  <c r="BE193"/>
  <c r="BE255"/>
  <c r="BE272"/>
  <c r="BE295"/>
  <c r="BE330"/>
  <c r="BE436"/>
  <c r="BE477"/>
  <c r="BE517"/>
  <c r="BE523"/>
  <c r="BE525"/>
  <c r="BE527"/>
  <c r="BE538"/>
  <c r="BE554"/>
  <c r="BE586"/>
  <c r="BE591"/>
  <c r="BE605"/>
  <c r="BE610"/>
  <c r="BE615"/>
  <c r="BE642"/>
  <c r="BE652"/>
  <c r="BE665"/>
  <c r="BE697"/>
  <c r="BE708"/>
  <c r="BE743"/>
  <c r="BE756"/>
  <c r="BE790"/>
  <c r="BE804"/>
  <c r="BE806"/>
  <c r="BE833"/>
  <c r="BE848"/>
  <c r="BE857"/>
  <c r="BE864"/>
  <c r="BE867"/>
  <c r="BE884"/>
  <c r="BE908"/>
  <c r="BE920"/>
  <c r="BE927"/>
  <c r="BE929"/>
  <c r="BE935"/>
  <c r="BE949"/>
  <c r="BE954"/>
  <c r="BE970"/>
  <c r="BE978"/>
  <c r="BE987"/>
  <c r="BE1020"/>
  <c r="BE1023"/>
  <c r="BE1026"/>
  <c r="BE1054"/>
  <c r="F55"/>
  <c r="BE122"/>
  <c r="BE131"/>
  <c r="BE222"/>
  <c r="BE261"/>
  <c r="BE263"/>
  <c r="BE275"/>
  <c r="BE299"/>
  <c r="BE311"/>
  <c r="BE316"/>
  <c r="BE319"/>
  <c r="BE336"/>
  <c r="BE361"/>
  <c r="BE428"/>
  <c r="BE433"/>
  <c r="BE471"/>
  <c r="BE475"/>
  <c r="BE479"/>
  <c r="BE482"/>
  <c r="BE529"/>
  <c r="BE541"/>
  <c r="BE544"/>
  <c r="BE546"/>
  <c r="BE552"/>
  <c r="BE617"/>
  <c r="BE619"/>
  <c r="BE628"/>
  <c r="BE636"/>
  <c r="BE639"/>
  <c r="BE657"/>
  <c r="BE668"/>
  <c r="BE681"/>
  <c r="BE686"/>
  <c r="BE692"/>
  <c r="BE695"/>
  <c r="BE710"/>
  <c r="BE734"/>
  <c r="BE737"/>
  <c r="BE754"/>
  <c r="BE759"/>
  <c r="BE801"/>
  <c r="BE811"/>
  <c r="BE820"/>
  <c r="BE829"/>
  <c r="BE831"/>
  <c r="BE835"/>
  <c r="BE837"/>
  <c r="BE850"/>
  <c r="BE887"/>
  <c r="BE937"/>
  <c r="BE943"/>
  <c r="BE952"/>
  <c r="BE968"/>
  <c r="BE984"/>
  <c r="BE1008"/>
  <c r="BE1029"/>
  <c r="BE138"/>
  <c r="BE143"/>
  <c r="BE169"/>
  <c r="BE185"/>
  <c r="BE188"/>
  <c r="BE250"/>
  <c r="BE266"/>
  <c r="BE282"/>
  <c r="BE285"/>
  <c r="BE292"/>
  <c r="BE297"/>
  <c r="BE473"/>
  <c r="BE485"/>
  <c r="BE532"/>
  <c r="BE556"/>
  <c r="BE568"/>
  <c r="BE576"/>
  <c r="BE581"/>
  <c r="BE589"/>
  <c r="BE622"/>
  <c r="BE634"/>
  <c r="BE663"/>
  <c r="BE670"/>
  <c r="BE684"/>
  <c r="BE699"/>
  <c r="BE705"/>
  <c r="BE712"/>
  <c r="BE715"/>
  <c r="BE719"/>
  <c r="BE724"/>
  <c r="BE747"/>
  <c r="BE767"/>
  <c r="BE779"/>
  <c r="BE814"/>
  <c r="BE817"/>
  <c r="BE823"/>
  <c r="BE841"/>
  <c r="BE845"/>
  <c r="BE855"/>
  <c r="BE859"/>
  <c r="BE876"/>
  <c r="BE893"/>
  <c r="BE911"/>
  <c r="BE914"/>
  <c r="BE918"/>
  <c r="BE958"/>
  <c r="BE964"/>
  <c r="BE980"/>
  <c r="BE982"/>
  <c r="BE1004"/>
  <c r="BE1031"/>
  <c r="BE1033"/>
  <c r="BE1057"/>
  <c r="BE1063"/>
  <c r="BE1078"/>
  <c r="BE1080"/>
  <c r="BE1082"/>
  <c r="BE1087"/>
  <c r="BE1097"/>
  <c r="BE1104"/>
  <c r="BE1107"/>
  <c r="BE1115"/>
  <c i="4" r="J34"/>
  <c i="1" r="AW57"/>
  <c i="5" r="F37"/>
  <c i="1" r="BD58"/>
  <c i="4" r="F35"/>
  <c i="1" r="BB57"/>
  <c i="4" r="F36"/>
  <c i="1" r="BC57"/>
  <c i="6" r="F36"/>
  <c i="1" r="BC59"/>
  <c i="7" r="F36"/>
  <c i="1" r="BC60"/>
  <c i="7" r="F37"/>
  <c i="1" r="BD60"/>
  <c i="2" r="F35"/>
  <c i="1" r="BB55"/>
  <c i="2" r="J34"/>
  <c i="1" r="AW55"/>
  <c i="5" r="F34"/>
  <c i="1" r="BA58"/>
  <c i="6" r="F37"/>
  <c i="1" r="BD59"/>
  <c i="7" r="F34"/>
  <c i="1" r="BA60"/>
  <c i="2" r="F34"/>
  <c i="1" r="BA55"/>
  <c i="5" r="F35"/>
  <c i="1" r="BB58"/>
  <c i="6" r="J34"/>
  <c i="1" r="AW59"/>
  <c i="7" r="F35"/>
  <c i="1" r="BB60"/>
  <c i="3" r="F37"/>
  <c i="1" r="BD56"/>
  <c i="3" r="F35"/>
  <c i="1" r="BB56"/>
  <c i="5" r="F36"/>
  <c i="1" r="BC58"/>
  <c i="3" r="F34"/>
  <c i="1" r="BA56"/>
  <c i="4" r="F37"/>
  <c i="1" r="BD57"/>
  <c i="3" r="J34"/>
  <c i="1" r="AW56"/>
  <c i="3" r="F36"/>
  <c i="1" r="BC56"/>
  <c i="6" r="F34"/>
  <c i="1" r="BA59"/>
  <c i="7" r="J34"/>
  <c i="1" r="AW60"/>
  <c i="5" r="J34"/>
  <c i="1" r="AW58"/>
  <c i="2" r="F36"/>
  <c i="1" r="BC55"/>
  <c i="4" r="F34"/>
  <c i="1" r="BA57"/>
  <c i="6" r="F35"/>
  <c i="1" r="BB59"/>
  <c i="2" r="F37"/>
  <c i="1" r="BD55"/>
  <c i="4" l="1" r="P93"/>
  <c r="P92"/>
  <c i="1" r="AU57"/>
  <c i="4" r="R93"/>
  <c r="R92"/>
  <c i="6" r="T84"/>
  <c r="T83"/>
  <c i="4" r="T93"/>
  <c r="T92"/>
  <c i="2" r="P717"/>
  <c i="3" r="R212"/>
  <c i="6" r="P84"/>
  <c r="P83"/>
  <c i="1" r="AU59"/>
  <c i="3" r="R97"/>
  <c r="R96"/>
  <c i="6" r="R84"/>
  <c r="R83"/>
  <c i="3" r="P97"/>
  <c i="2" r="R717"/>
  <c i="3" r="T97"/>
  <c i="2" r="T717"/>
  <c i="5" r="P90"/>
  <c i="1" r="AU58"/>
  <c i="2" r="T112"/>
  <c r="T111"/>
  <c i="5" r="R90"/>
  <c i="3" r="T212"/>
  <c i="5" r="T91"/>
  <c r="T90"/>
  <c i="2" r="P112"/>
  <c r="P111"/>
  <c i="1" r="AU55"/>
  <c i="3" r="P212"/>
  <c i="2" r="R112"/>
  <c r="R111"/>
  <c r="BK717"/>
  <c r="J717"/>
  <c r="J77"/>
  <c r="BK112"/>
  <c r="J112"/>
  <c r="J60"/>
  <c i="4" r="BK93"/>
  <c r="J93"/>
  <c r="J60"/>
  <c i="3" r="BK97"/>
  <c r="J97"/>
  <c r="J60"/>
  <c i="6" r="BK84"/>
  <c r="J84"/>
  <c r="J60"/>
  <c i="5" r="BK275"/>
  <c r="J275"/>
  <c r="J64"/>
  <c i="7" r="BK92"/>
  <c r="J92"/>
  <c r="J61"/>
  <c i="5" r="BK90"/>
  <c r="J90"/>
  <c r="J59"/>
  <c i="3" r="BK96"/>
  <c r="J96"/>
  <c r="J59"/>
  <c i="7" r="F33"/>
  <c i="1" r="AZ60"/>
  <c r="BD54"/>
  <c r="W33"/>
  <c i="2" r="F33"/>
  <c i="1" r="AZ55"/>
  <c i="4" r="J33"/>
  <c i="1" r="AV57"/>
  <c r="AT57"/>
  <c i="3" r="F33"/>
  <c i="1" r="AZ56"/>
  <c i="6" r="F33"/>
  <c i="1" r="AZ59"/>
  <c r="BA54"/>
  <c r="AW54"/>
  <c r="AK30"/>
  <c i="3" r="J33"/>
  <c i="1" r="AV56"/>
  <c r="AT56"/>
  <c i="4" r="F33"/>
  <c i="1" r="AZ57"/>
  <c i="7" r="J33"/>
  <c i="1" r="AV60"/>
  <c r="AT60"/>
  <c i="5" r="J33"/>
  <c i="1" r="AV58"/>
  <c r="AT58"/>
  <c i="6" r="J33"/>
  <c i="1" r="AV59"/>
  <c r="AT59"/>
  <c r="BB54"/>
  <c r="AX54"/>
  <c i="5" r="F33"/>
  <c i="1" r="AZ58"/>
  <c r="BC54"/>
  <c r="W32"/>
  <c i="2" r="J33"/>
  <c i="1" r="AV55"/>
  <c r="AT55"/>
  <c i="3" l="1" r="T96"/>
  <c r="P96"/>
  <c i="1" r="AU56"/>
  <c i="7" r="BK85"/>
  <c r="J85"/>
  <c r="J59"/>
  <c i="2" r="BK111"/>
  <c r="J111"/>
  <c i="6" r="BK83"/>
  <c r="J83"/>
  <c i="4" r="BK92"/>
  <c r="J92"/>
  <c r="J59"/>
  <c i="1" r="AU54"/>
  <c i="5" r="J30"/>
  <c i="1" r="AG58"/>
  <c r="AN58"/>
  <c r="AZ54"/>
  <c r="W29"/>
  <c i="2" r="J30"/>
  <c i="1" r="AG55"/>
  <c i="3" r="J30"/>
  <c i="1" r="AG56"/>
  <c r="W31"/>
  <c i="6" r="J30"/>
  <c i="1" r="AG59"/>
  <c r="AY54"/>
  <c r="W30"/>
  <c i="2" l="1" r="J39"/>
  <c i="6" r="J39"/>
  <c r="J59"/>
  <c i="2" r="J59"/>
  <c i="5" r="J39"/>
  <c i="3" r="J39"/>
  <c i="1" r="AN56"/>
  <c r="AN59"/>
  <c r="AN55"/>
  <c i="4" r="J30"/>
  <c i="1" r="AG57"/>
  <c r="AN57"/>
  <c i="7" r="J30"/>
  <c i="1" r="AG60"/>
  <c r="AV54"/>
  <c r="AK29"/>
  <c i="4" l="1" r="J39"/>
  <c i="7" r="J39"/>
  <c i="1" r="AN60"/>
  <c r="AG54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<sst xmlns="http://schemas.openxmlformats.org/spreadsheetml/2006/main">
  <si>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</si>
  <si>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</si>
  <si>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</si>
  <si>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</si>
  <si>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</si>
  <si>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{b8f97ee4-596e-4489-af88-b320b99b5654}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</si>
  <si>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</si>
  <si>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</si>
  <si>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</si>
  <si>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</si>
  <si>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</si>
  <si>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</si>
  <si>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</si>
  <si>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</si>
  <si>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JP275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</si>
  <si>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</si>
  <si>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</si>
  <si>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Správní budova VD Plumlov-rekonstrukce zázemí pro dělníky</t>
  </si>
  <si>
    <t>KSO:</t>
  </si>
  <si>
    <t/>
  </si>
  <si>
    <t>CC-CZ:</t>
  </si>
  <si>
    <t>Místo:</t>
  </si>
  <si>
    <t>Plumlov</t>
  </si>
  <si>
    <t>Datum:</t>
  </si>
  <si>
    <t>20. 12. 2017</t>
  </si>
  <si>
    <t>Zadavatel:</t>
  </si>
  <si>
    <t>IČ:</t>
  </si>
  <si>
    <t>Povodí Moravy s.p. Dřevařská 932/11,Brno</t>
  </si>
  <si>
    <t>DIČ:</t>
  </si>
  <si>
    <t>Uchazeč:</t>
  </si>
  <si>
    <t>Vyplň údaj</t>
  </si>
  <si>
    <t>Projektant:</t>
  </si>
  <si>
    <t>ing.arch.Lukáš Doubrava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</si>
  <si>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</si>
  <si>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</si>
  <si>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</si>
  <si>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</si>
  <si>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</si>
  <si>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</si>
  <si>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</si>
  <si>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</si>
  <si>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</si>
  <si>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</si>
  <si>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</si>
  <si>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</si>
  <si>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</si>
  <si>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</si>
  <si>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</si>
  <si>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</si>
  <si>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</si>
  <si>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</si>
  <si>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</si>
  <si>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</si>
  <si>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</si>
  <si>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</si>
  <si>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</si>
  <si>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</si>
  <si>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</si>
  <si>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</si>
  <si>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</si>
  <si>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</si>
  <si>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</si>
  <si>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</si>
  <si>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</si>
  <si>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</si>
  <si>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</si>
  <si>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</si>
  <si>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</si>
  <si>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</si>
  <si>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</si>
  <si>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</si>
  <si>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</si>
  <si>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</si>
  <si>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</si>
  <si>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</si>
  <si>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</si>
  <si>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</si>
  <si>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část- rekonstrukce</t>
  </si>
  <si>
    <t>STA</t>
  </si>
  <si>
    <t>1</t>
  </si>
  <si>
    <t>{63ec1818-5683-4b38-96a2-1b7818804f24}</t>
  </si>
  <si>
    <t>2</t>
  </si>
  <si>
    <t>02</t>
  </si>
  <si>
    <t>Zdravotní instalace</t>
  </si>
  <si>
    <t>{64a036f5-054f-4cdc-a090-4ac89ba9f857}</t>
  </si>
  <si>
    <t>803 61</t>
  </si>
  <si>
    <t>03</t>
  </si>
  <si>
    <t>Vytápění</t>
  </si>
  <si>
    <t>{2e080d5d-98f0-4995-a956-e5d7ea7ea986}</t>
  </si>
  <si>
    <t>04</t>
  </si>
  <si>
    <t>Elektroinstalace</t>
  </si>
  <si>
    <t>{1687b73c-b42e-476f-92d1-ab87692933a0}</t>
  </si>
  <si>
    <t>05</t>
  </si>
  <si>
    <t>Vzduchotechnika</t>
  </si>
  <si>
    <t>{7bd33ddd-ea7f-479f-87b7-f68460aded27}</t>
  </si>
  <si>
    <t>06</t>
  </si>
  <si>
    <t>Vedlejší rozpočtové náklady+ostatní náklady</t>
  </si>
  <si>
    <t>{45c36b18-bdfe-4619-988b-e23e78790b3a}</t>
  </si>
  <si>
    <t>KRYCÍ LIST SOUPISU PRACÍ</t>
  </si>
  <si>
    <t>Objekt:</t>
  </si>
  <si>
    <t>01 - Stavební část- rekonstrukce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</si>
  <si>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</si>
  <si>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</si>
  <si>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</si>
  <si>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</si>
  <si>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</si>
  <si>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</si>
  <si>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</si>
  <si>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28 - Zakládání - injektáže proti vlhkosti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</si>
  <si>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</si>
  <si>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</si>
  <si>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</si>
  <si>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</si>
  <si>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</si>
  <si>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</si>
  <si>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</si>
  <si>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</si>
  <si>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8 - Trubní vedení</t>
  </si>
  <si>
    <t xml:space="preserve">    93 - Různé dokončovací konstrukce a práce inženýrských staveb</t>
  </si>
  <si>
    <t xml:space="preserve">    94 - Lešení a stavební výtahy</t>
  </si>
  <si>
    <t xml:space="preserve">    96 - Bourání konstrukcí</t>
  </si>
  <si>
    <t xml:space="preserve">    99 -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</si>
  <si>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</si>
  <si>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</si>
  <si>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</si>
  <si>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</si>
  <si>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</si>
  <si>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</si>
  <si>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</si>
  <si>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</si>
  <si>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</si>
  <si>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773 - Podlahy z litého teraca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</si>
  <si>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</si>
  <si>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</si>
  <si>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</si>
  <si>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</si>
  <si>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</si>
  <si>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</si>
  <si>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</si>
  <si>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</si>
  <si>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</si>
  <si>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</si>
  <si>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</si>
  <si>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</si>
  <si>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</si>
  <si>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</si>
  <si>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</si>
  <si>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</si>
  <si>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</si>
  <si>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</si>
  <si>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</si>
  <si>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</si>
  <si>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</si>
  <si>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</si>
  <si>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</si>
  <si>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139751101</t>
  </si>
  <si>
    <t>Vykopávky v uzavřených prostorech v hornině třídy těžitelnosti I skupiny 1 až 3 ručně</t>
  </si>
  <si>
    <t>m3</t>
  </si>
  <si>
    <t>4</t>
  </si>
  <si>
    <t>526697549</t>
  </si>
  <si>
    <t>PP</t>
  </si>
  <si>
    <t>Vykopávka v uzavřených prostorech ručně v hornině třídy těžitelnosti I skupiny 1 až 3</t>
  </si>
  <si>
    <t>Online PSC</t>
  </si>
  <si>
    <t>https://podminky.urs.cz/item/CS_URS_2022_01/139751101</t>
  </si>
  <si>
    <t>VV</t>
  </si>
  <si>
    <t>"snížení pod schody"2,20*0,92*0,85</t>
  </si>
  <si>
    <t>1,25*1,70*2,30</t>
  </si>
  <si>
    <t>0,95*0,80*1,60</t>
  </si>
  <si>
    <t>2,28*1,25*1,30</t>
  </si>
  <si>
    <t>Součet</t>
  </si>
  <si>
    <t>161111502</t>
  </si>
  <si>
    <t>Svislé přemístění výkopku z horniny třídy těžitelnosti I skupiny 1 až 3 hl výkopu přes 3 do 6 m nošením</t>
  </si>
  <si>
    <t>-551351544</t>
  </si>
  <si>
    <t>Svislé přemístění výkopku nošením bez naložení, avšak s vyprázdněním nádoby na hromady nebo do dopravního prostředku z horniny třídy těžitelnosti I skupiny 1 až 3, při hloubce výkopu přes 3 do 6 m</t>
  </si>
  <si>
    <t>https://podminky.urs.cz/item/CS_URS_2022_01/161111502</t>
  </si>
  <si>
    <t>3</t>
  </si>
  <si>
    <t>162211311</t>
  </si>
  <si>
    <t>Vodorovné přemístění výkopku z horniny třídy těžitelnosti I skupiny 1 až 3 stavebním kolečkem do 10 m</t>
  </si>
  <si>
    <t>-757952630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</si>
  <si>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</si>
  <si>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https://podminky.urs.cz/item/CS_URS_2022_01/162211311</t>
  </si>
  <si>
    <t>162751117</t>
  </si>
  <si>
    <t>Vodorovné přemístění přes 9 000 do 10000 m výkopku/sypaniny z horniny třídy těžitelnosti I skupiny 1 až 3</t>
  </si>
  <si>
    <t>648566850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</si>
  <si>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</si>
  <si>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</si>
  <si>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>5</t>
  </si>
  <si>
    <t>162751119</t>
  </si>
  <si>
    <t>Příplatek k vodorovnému přemístění výkopku/sypaniny z horniny třídy těžitelnosti I skupiny 1 až 3 ZKD 1000 m přes 10000 m</t>
  </si>
  <si>
    <t>-1976302032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</si>
  <si>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</si>
  <si>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https://podminky.urs.cz/item/CS_URS_2022_01/162751119</t>
  </si>
  <si>
    <t>11,529*5</t>
  </si>
  <si>
    <t>6</t>
  </si>
  <si>
    <t>167151101</t>
  </si>
  <si>
    <t>Nakládání výkopku z hornin třídy těžitelnosti I skupiny 1 až 3 do 100 m3</t>
  </si>
  <si>
    <t>-1323018385</t>
  </si>
  <si>
    <t>Nakládání, skládání a překládání neulehlého výkopku nebo sypaniny strojně nakládání, množství do 100 m3, z horniny třídy těžitelnosti I, skupiny 1 až 3</t>
  </si>
  <si>
    <t>https://podminky.urs.cz/item/CS_URS_2022_01/167151101</t>
  </si>
  <si>
    <t>7</t>
  </si>
  <si>
    <t>171201231</t>
  </si>
  <si>
    <t>Poplatek za uložení zeminy a kamení na recyklační skládce (skládkovné) kód odpadu 17 05 04</t>
  </si>
  <si>
    <t>t</t>
  </si>
  <si>
    <t>-1775665183</t>
  </si>
  <si>
    <t>Poplatek za uložení stavebního odpadu na recyklační skládce (skládkovné) zeminy a kamení zatříděného do Katalogu odpadů pod kódem 17 05 04</t>
  </si>
  <si>
    <t>https://podminky.urs.cz/item/CS_URS_2022_01/171201231</t>
  </si>
  <si>
    <t>11,529*1,6</t>
  </si>
  <si>
    <t>Zakládání</t>
  </si>
  <si>
    <t>8</t>
  </si>
  <si>
    <t>274351121</t>
  </si>
  <si>
    <t>Zřízení bednění základových pasů rovného</t>
  </si>
  <si>
    <t>m2</t>
  </si>
  <si>
    <t>331556825</t>
  </si>
  <si>
    <t>Bednění základů pasů rovné zřízení</t>
  </si>
  <si>
    <t>https://podminky.urs.cz/item/CS_URS_2022_01/274351121</t>
  </si>
  <si>
    <t>(3,72*2+0,95*2)*0,10</t>
  </si>
  <si>
    <t>3,72*0,50*2</t>
  </si>
  <si>
    <t>9</t>
  </si>
  <si>
    <t>274351122</t>
  </si>
  <si>
    <t>Odstranění bednění základových pasů rovného</t>
  </si>
  <si>
    <t>1658388519</t>
  </si>
  <si>
    <t>Bednění základů pasů rovné odstranění</t>
  </si>
  <si>
    <t>https://podminky.urs.cz/item/CS_URS_2022_01/274351122</t>
  </si>
  <si>
    <t>10</t>
  </si>
  <si>
    <t>279311115</t>
  </si>
  <si>
    <t>Postupné podbetonování základového zdiva jakékoliv tloušťky, bez výkopu, bez zapažení a bednění, prostým betonem tř. C 20/25</t>
  </si>
  <si>
    <t>1675573032</t>
  </si>
  <si>
    <t>3,72*0,50*0,50</t>
  </si>
  <si>
    <t>0,95*0,30*0,30</t>
  </si>
  <si>
    <t>0,95*0,50*0,30</t>
  </si>
  <si>
    <t>Mezisoučet</t>
  </si>
  <si>
    <t>1,159*0,035</t>
  </si>
  <si>
    <t>28</t>
  </si>
  <si>
    <t>Zakládání - injektáže proti vlhkosti</t>
  </si>
  <si>
    <t>11</t>
  </si>
  <si>
    <t>319202213</t>
  </si>
  <si>
    <t>Dodatečná izolace zdiva injektáží beztlakovou infuzí silikonovou mikroemulzí, tloušťka zdiva přes 300 do 450 mm</t>
  </si>
  <si>
    <t>m</t>
  </si>
  <si>
    <t>1398386391</t>
  </si>
  <si>
    <t>"zdivo schodiště"(7,40+2,20*3+0,80+4,03)*3</t>
  </si>
  <si>
    <t>12</t>
  </si>
  <si>
    <t>319202215</t>
  </si>
  <si>
    <t>Dodatečná izolace zdiva injektáží beztlakovou infuzí silikonovou mikroemulzí, tloušťka zdiva přes 600 do 900 mm</t>
  </si>
  <si>
    <t>1324738036</t>
  </si>
  <si>
    <t>"zdivo 1.PP"(6,50*2+4,03*2)*3</t>
  </si>
  <si>
    <t>Svislé a kompletní konstrukce</t>
  </si>
  <si>
    <t>13</t>
  </si>
  <si>
    <t>310239411</t>
  </si>
  <si>
    <t>Zazdívka otvorů ve zdivu nadzákladovém cihlami pálenými plochy přes 1 m2 do 4 m2 na maltu cementovou</t>
  </si>
  <si>
    <t>1536754785</t>
  </si>
  <si>
    <t>"garáž"1,10*2,10*0,60</t>
  </si>
  <si>
    <t>"u okna"0,70*0,90*0,50</t>
  </si>
  <si>
    <t>0,90*0,50*0,15</t>
  </si>
  <si>
    <t>"2.NP"0,50*0,30*3,0*2</t>
  </si>
  <si>
    <t>14</t>
  </si>
  <si>
    <t>311231127</t>
  </si>
  <si>
    <t>Zdivo z cihel pálených nosné z cihel plných dl. 290 mm P 20 až 25, na maltu ze suché směsi 10 MPa</t>
  </si>
  <si>
    <t>1078976408</t>
  </si>
  <si>
    <t>"schodištové zdivo 1.PP"2,80*0,30*3,35</t>
  </si>
  <si>
    <t>0,95*0,50*2,0</t>
  </si>
  <si>
    <t>317121103</t>
  </si>
  <si>
    <t>Montáž prefabrikovaných překladů pro světlost otvoru přes 1800 do 3750 mm</t>
  </si>
  <si>
    <t>kus</t>
  </si>
  <si>
    <t>63221842</t>
  </si>
  <si>
    <t>16</t>
  </si>
  <si>
    <t>M</t>
  </si>
  <si>
    <t>59321103</t>
  </si>
  <si>
    <t>překlad železobetonový RZP s úkosem 2390x140x140mm</t>
  </si>
  <si>
    <t>-2050878459</t>
  </si>
  <si>
    <t>17</t>
  </si>
  <si>
    <t>317168022</t>
  </si>
  <si>
    <t>Překlad keramický plochý š 145 mm dl 1250 mm</t>
  </si>
  <si>
    <t>879728228</t>
  </si>
  <si>
    <t>Překlady keramické ploché osazené do maltového lože, výšky překladu 71 mm šířky 145 mm, délky 1250 mm</t>
  </si>
  <si>
    <t>https://podminky.urs.cz/item/CS_URS_2022_01/317168022</t>
  </si>
  <si>
    <t>18</t>
  </si>
  <si>
    <t>317944321</t>
  </si>
  <si>
    <t>Válcované nosníky dodatečně osazované do připravených otvorů bez zazdění hlav do č. 12</t>
  </si>
  <si>
    <t>206444593</t>
  </si>
  <si>
    <t>"2.NP-2*I 80"3,15*2*0,0059*1,08</t>
  </si>
  <si>
    <t>"I.č.100"3,15*2*0,00834*1,08</t>
  </si>
  <si>
    <t>19</t>
  </si>
  <si>
    <t>340239211</t>
  </si>
  <si>
    <t>Zazdívka otvorů v příčkách nebo stěnách plochy přes 1 m2 do 4 m2 cihlami pálenými, tl. do 100 mm</t>
  </si>
  <si>
    <t>1004482807</t>
  </si>
  <si>
    <t>"1PP"0,80*2,0</t>
  </si>
  <si>
    <t>"2.NP"0,90*2,05</t>
  </si>
  <si>
    <t>20</t>
  </si>
  <si>
    <t>342244201</t>
  </si>
  <si>
    <t>Příčka z cihel broušených na tenkovrstvou maltu tloušťky 80 mm</t>
  </si>
  <si>
    <t>-315705132</t>
  </si>
  <si>
    <t>Příčky jednoduché z cihel děrovaných broušených, na tenkovrstvou maltu, pevnost cihel do P15, tl. příčky 80 mm</t>
  </si>
  <si>
    <t>https://podminky.urs.cz/item/CS_URS_2022_01/342244201</t>
  </si>
  <si>
    <t>"1.NP-1,10"3,325*3,40</t>
  </si>
  <si>
    <t>-0,80*2,02</t>
  </si>
  <si>
    <t>"1,0"(2,10+1,55*2)*3,40</t>
  </si>
  <si>
    <t>-0,70*2,02</t>
  </si>
  <si>
    <t>"1,04"(2,0+1,0)*2,85</t>
  </si>
  <si>
    <t>"1,05"(1,+1,60)*3,40</t>
  </si>
  <si>
    <t>-0,70*2,2</t>
  </si>
  <si>
    <t>"1,01"0,95*3,30</t>
  </si>
  <si>
    <t>"1,06"1,03*3,40</t>
  </si>
  <si>
    <t>"2.NP"1,815*3,0</t>
  </si>
  <si>
    <t>1,60*2,20</t>
  </si>
  <si>
    <t>3,05*3,0</t>
  </si>
  <si>
    <t>2,685*3,0</t>
  </si>
  <si>
    <t>342244221</t>
  </si>
  <si>
    <t>Příčka z cihel broušených na tenkovrstvou maltu tloušťky 140 mm</t>
  </si>
  <si>
    <t>811741533</t>
  </si>
  <si>
    <t>Příčky jednoduché z cihel děrovaných broušených, na tenkovrstvou maltu, pevnost cihel do P15, tl. příčky 140 mm</t>
  </si>
  <si>
    <t>https://podminky.urs.cz/item/CS_URS_2022_01/342244221</t>
  </si>
  <si>
    <t>"1.NP"0,40*2,10</t>
  </si>
  <si>
    <t>"2.205"3,0*0,90</t>
  </si>
  <si>
    <t>"nika"1,50*1,50</t>
  </si>
  <si>
    <t>22</t>
  </si>
  <si>
    <t>342291111</t>
  </si>
  <si>
    <t>Ukotvení příček polyuretanovou pěnou, tl. příčky do 100 mm</t>
  </si>
  <si>
    <t>-1652217048</t>
  </si>
  <si>
    <t>"1.NP-1,10"3,325*1</t>
  </si>
  <si>
    <t>"1,0"(2,10+1,55*2)</t>
  </si>
  <si>
    <t>"1,04"(2,0+1,0)</t>
  </si>
  <si>
    <t>"1,05"(1,+1,60)</t>
  </si>
  <si>
    <t>"1,01"0,95*1</t>
  </si>
  <si>
    <t>"1,06"1,03*1</t>
  </si>
  <si>
    <t>"2.NP"1,815*1,0</t>
  </si>
  <si>
    <t>1,60*1</t>
  </si>
  <si>
    <t>3,05*1</t>
  </si>
  <si>
    <t>2,685*1</t>
  </si>
  <si>
    <t>23</t>
  </si>
  <si>
    <t>342291112</t>
  </si>
  <si>
    <t>Ukotvení příček polyuretanovou pěnou, tl. příčky přes 100 mm</t>
  </si>
  <si>
    <t>1153864946</t>
  </si>
  <si>
    <t>"1.NP"0,40*1</t>
  </si>
  <si>
    <t>"2.205"3,0*1</t>
  </si>
  <si>
    <t>"nika"1,50*1</t>
  </si>
  <si>
    <t>24</t>
  </si>
  <si>
    <t>346244354</t>
  </si>
  <si>
    <t>Obezdívka koupelnových van ploch rovných z přesných pórobetonových tvárnic [YTONG], na tenké maltové lože tl. 100 mm</t>
  </si>
  <si>
    <t>-2055195470</t>
  </si>
  <si>
    <t>Obezdívka koupelnových van ploch rovných z přesných pórobetonových tvárnic , na tenké maltové lože tl. 100 mm</t>
  </si>
  <si>
    <t>"za WC"(1,0*2+1,38+0,90+1,20)*1,40</t>
  </si>
  <si>
    <t>"1.05"1,38*0,60</t>
  </si>
  <si>
    <t>25</t>
  </si>
  <si>
    <t>346244381</t>
  </si>
  <si>
    <t>Plentování ocelových válcovaných nosníků jednostranné cihlami na maltu, výška stojiny do 200 mm</t>
  </si>
  <si>
    <t>-1301020083</t>
  </si>
  <si>
    <t>3,15*0,10*4</t>
  </si>
  <si>
    <t>Vodorovné konstrukce</t>
  </si>
  <si>
    <t>26</t>
  </si>
  <si>
    <t>411121243</t>
  </si>
  <si>
    <t>Montáž prefabrikovaných železobetonových stropů se zalitím spár, včetně podpěrné konstrukce, na cementovou maltu ze stropních desek, šířky do 600 mm a délky přes 1800 do 2700 mm</t>
  </si>
  <si>
    <t>1884784504</t>
  </si>
  <si>
    <t>27</t>
  </si>
  <si>
    <t>59341123</t>
  </si>
  <si>
    <t>deska stropní plná PZD 2390x290x100mm</t>
  </si>
  <si>
    <t>603603191</t>
  </si>
  <si>
    <t>411321414</t>
  </si>
  <si>
    <t>Stropy z betonu železového (bez výztuže) stropů deskových, plochých střech, desek balkonových, desek hřibových stropů včetně hlavic hřibových sloupů tř. C 25/30</t>
  </si>
  <si>
    <t>-238966047</t>
  </si>
  <si>
    <t>"strp v 1.PP"2,40*0,75*0,14</t>
  </si>
  <si>
    <t>29</t>
  </si>
  <si>
    <t>411351011</t>
  </si>
  <si>
    <t>Zřízení bednění stropů deskových tl přes 5 do 25 cm bez podpěrné kce</t>
  </si>
  <si>
    <t>-1350265169</t>
  </si>
  <si>
    <t>Bednění stropních konstrukcí - bez podpěrné konstrukce desek tloušťky stropní desky přes 5 do 25 cm zřízení</t>
  </si>
  <si>
    <t>https://podminky.urs.cz/item/CS_URS_2022_01/411351011</t>
  </si>
  <si>
    <t>2,20*0,75</t>
  </si>
  <si>
    <t>(0,60*4)*0,14</t>
  </si>
  <si>
    <t>30</t>
  </si>
  <si>
    <t>411351012</t>
  </si>
  <si>
    <t>Odstranění bednění stropů deskových tl přes 5 do 25 cm bez podpěrné kce</t>
  </si>
  <si>
    <t>1925957892</t>
  </si>
  <si>
    <t>Bednění stropních konstrukcí - bez podpěrné konstrukce desek tloušťky stropní desky přes 5 do 25 cm odstranění</t>
  </si>
  <si>
    <t>https://podminky.urs.cz/item/CS_URS_2022_01/411351012</t>
  </si>
  <si>
    <t>31</t>
  </si>
  <si>
    <t>411354311</t>
  </si>
  <si>
    <t>Zřízení podpěrné konstrukce stropů výšky do 4 m tl přes 5 do 15 cm</t>
  </si>
  <si>
    <t>-515867976</t>
  </si>
  <si>
    <t>Podpěrná konstrukce stropů - desek, kleneb a skořepin výška podepření do 4 m tloušťka stropu přes 5 do 15 cm zřízení</t>
  </si>
  <si>
    <t>https://podminky.urs.cz/item/CS_URS_2022_01/411354311</t>
  </si>
  <si>
    <t>2,20*0,80</t>
  </si>
  <si>
    <t>32</t>
  </si>
  <si>
    <t>411354312</t>
  </si>
  <si>
    <t>Odstranění podpěrné konstrukce stropů výšky do 4 m tl přes 5 do 15 cm</t>
  </si>
  <si>
    <t>1399283139</t>
  </si>
  <si>
    <t>Podpěrná konstrukce stropů - desek, kleneb a skořepin výška podepření do 4 m tloušťka stropu přes 5 do 15 cm odstranění</t>
  </si>
  <si>
    <t>https://podminky.urs.cz/item/CS_URS_2022_01/411354312</t>
  </si>
  <si>
    <t>33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</si>
  <si>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</si>
  <si>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</t>
  </si>
  <si>
    <t>756447209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</si>
  <si>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</si>
  <si>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2,4*0,75*0,00799*1,1</t>
  </si>
  <si>
    <t>34</t>
  </si>
  <si>
    <t>430321515</t>
  </si>
  <si>
    <t>Schodišťové konstrukce a rampy z betonu železového (bez výztuže) stupně, schodnice, ramena, podesty s nosníky tř. C 20/25</t>
  </si>
  <si>
    <t>-590035065</t>
  </si>
  <si>
    <t>0,92*2,20*0,15</t>
  </si>
  <si>
    <t>0,95*0,88*0,10</t>
  </si>
  <si>
    <t>0,95*2,50*0,15</t>
  </si>
  <si>
    <t>2,20*0,80*0,15</t>
  </si>
  <si>
    <t>35</t>
  </si>
  <si>
    <t>430361821</t>
  </si>
  <si>
    <t>Výztuž schodišťových konstrukcí a ramp stupňů, schodnic, ramen, podest s nosníky z betonářské oceli 10 505 (R) nebo BSt 500</t>
  </si>
  <si>
    <t>-1584499055</t>
  </si>
  <si>
    <t>1,008*0,12</t>
  </si>
  <si>
    <t>36</t>
  </si>
  <si>
    <t>431351121</t>
  </si>
  <si>
    <t>Bednění podest, podstupňových desek a ramp včetně podpěrné konstrukce výšky do 4 m půdorysně přímočarých zřízení</t>
  </si>
  <si>
    <t>813618592</t>
  </si>
  <si>
    <t>37</t>
  </si>
  <si>
    <t>431351122</t>
  </si>
  <si>
    <t>Bednění podest, podstupňových desek a ramp včetně podpěrné konstrukce výšky do 4 m půdorysně přímočarých odstranění</t>
  </si>
  <si>
    <t>768560857</t>
  </si>
  <si>
    <t>38</t>
  </si>
  <si>
    <t>434311115</t>
  </si>
  <si>
    <t>Stupně dusané z betonu prostého nebo prokládaného kamenem na terén nebo na desku bez potěru, se zahlazením povrchu tř. C 20/25</t>
  </si>
  <si>
    <t>1409920119</t>
  </si>
  <si>
    <t>0,95*13</t>
  </si>
  <si>
    <t>39</t>
  </si>
  <si>
    <t>434351141</t>
  </si>
  <si>
    <t>Bednění stupňů betonovaných na podstupňové desce nebo na terénu půdorysně přímočarých zřízení</t>
  </si>
  <si>
    <t>358704402</t>
  </si>
  <si>
    <t>0,95*0,177*13</t>
  </si>
  <si>
    <t>40</t>
  </si>
  <si>
    <t>434351142</t>
  </si>
  <si>
    <t>Bednění stupňů betonovaných na podstupňové desce nebo na terénu půdorysně přímočarých odstranění</t>
  </si>
  <si>
    <t>-330313005</t>
  </si>
  <si>
    <t>Komunikace pozemní</t>
  </si>
  <si>
    <t>41</t>
  </si>
  <si>
    <t>113106123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</si>
  <si>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</si>
  <si>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1798213892</t>
  </si>
  <si>
    <t>"kolem venkovní šachty a u schodiště"5*5+4*1</t>
  </si>
  <si>
    <t>42</t>
  </si>
  <si>
    <t>564841011</t>
  </si>
  <si>
    <t>Podklad ze štěrkodrtě ŠD plochy do 100 m2 tl 120 mm</t>
  </si>
  <si>
    <t>-232813610</t>
  </si>
  <si>
    <t>Podklad ze štěrkodrti ŠD s rozprostřením a zhutněním plochy jednotlivě do 100 m2, po zhutnění tl. 120 mm</t>
  </si>
  <si>
    <t>https://podminky.urs.cz/item/CS_URS_2022_01/564841011</t>
  </si>
  <si>
    <t>43</t>
  </si>
  <si>
    <t>596211110</t>
  </si>
  <si>
    <t xml:space="preserve"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</t>
  </si>
  <si>
    <t>1927736868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</si>
  <si>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</si>
  <si>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44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</si>
  <si>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</si>
  <si>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</si>
  <si>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-1118676817</t>
  </si>
  <si>
    <t>Úpravy povrchů, podlahy a osazování výplní</t>
  </si>
  <si>
    <t>45</t>
  </si>
  <si>
    <t>631311125</t>
  </si>
  <si>
    <t>Mazanina z betonu prostého bez zvýšených nároků na prostředí tl. přes 80 do 120 mm tř. C 20/25</t>
  </si>
  <si>
    <t>1734504945</t>
  </si>
  <si>
    <t>"pod schody"2,20*0,92*0,12</t>
  </si>
  <si>
    <t>0,95*1,0*0,12</t>
  </si>
  <si>
    <t>2,0*0,95*0,12</t>
  </si>
  <si>
    <t>0,80*0,95*0,12</t>
  </si>
  <si>
    <t>2,60*0,95*0,12</t>
  </si>
  <si>
    <t>"po vaně"1,90*0,80*0,12</t>
  </si>
  <si>
    <t>46</t>
  </si>
  <si>
    <t>631319173</t>
  </si>
  <si>
    <t>Příplatek k cenám mazanin za stržení povrchu spodní vrstvy mazaniny latí před vložením výztuže nebo pletiva pro tl. obou vrstev mazaniny přes 80 do 120 mm</t>
  </si>
  <si>
    <t>306085885</t>
  </si>
  <si>
    <t>47</t>
  </si>
  <si>
    <t>631362021</t>
  </si>
  <si>
    <t>Výztuž mazanin ze svařovaných sítí z drátů typu KARI</t>
  </si>
  <si>
    <t>-799729219</t>
  </si>
  <si>
    <t>9*0,00799*1,1</t>
  </si>
  <si>
    <t>61</t>
  </si>
  <si>
    <t>Úprava povrchů vnitřních</t>
  </si>
  <si>
    <t>48</t>
  </si>
  <si>
    <t>611131121</t>
  </si>
  <si>
    <t>Podkladní a spojovací vrstva vnitřních omítaných ploch penetrace akrylát-silikonová nanášená ručně stropů</t>
  </si>
  <si>
    <t>1015792759</t>
  </si>
  <si>
    <t>"stropy-1.PP"6,60+4,8+3,32+3,51</t>
  </si>
  <si>
    <t>"stropy 1.NP"6,97+2,0+1,4+4,71+3,04+8,8+18,77+9,61+9,84</t>
  </si>
  <si>
    <t>"stropy 2.NP"9,23+1,98+3,15+9,5+16,16+12,75+10,02</t>
  </si>
  <si>
    <t>"schodiště-ramana"(0,95+0,25)*3,20*2+2,20*(0,30+0,35*2)</t>
  </si>
  <si>
    <t>9,88*2</t>
  </si>
  <si>
    <t>2,20*0,92*2</t>
  </si>
  <si>
    <t>49</t>
  </si>
  <si>
    <t>611131125</t>
  </si>
  <si>
    <t>Podkladní a spojovací vrstva vnitřních omítaných ploch penetrace akrylát-silikonová nanášená ručně schodišťových konstrukcí</t>
  </si>
  <si>
    <t>721924025</t>
  </si>
  <si>
    <t>" stěny schodiště"(2,80*2+2,20+3,70*2+0,95*2)*2,30</t>
  </si>
  <si>
    <t>(3,70*2+2,20+0,45*2+2,775*2)*3,30</t>
  </si>
  <si>
    <t>(4,55*2+2,20*2)*3,40</t>
  </si>
  <si>
    <t>(2,20+3,60*2)*2,46</t>
  </si>
  <si>
    <t>-1,50*0,80</t>
  </si>
  <si>
    <t>-1,50*1,50</t>
  </si>
  <si>
    <t>-0,90*0,60</t>
  </si>
  <si>
    <t>(0,90+0,60*2)*0,20</t>
  </si>
  <si>
    <t>(1,50*3)*0,20</t>
  </si>
  <si>
    <t>-0,90*1,97</t>
  </si>
  <si>
    <t>(1,80+0,80*2)*0,20</t>
  </si>
  <si>
    <t>50</t>
  </si>
  <si>
    <t>612131121</t>
  </si>
  <si>
    <t>Podkladní a spojovací vrstva vnitřních omítaných ploch penetrace akrylát-silikonová nanášená ručně stěn</t>
  </si>
  <si>
    <t>1171068804</t>
  </si>
  <si>
    <t>"1.PP"(4,03*2+1,73*2)*2,10</t>
  </si>
  <si>
    <t>(0,90+2,10*2)*0,45</t>
  </si>
  <si>
    <t>(1,70*1+2,85*2)*2,07</t>
  </si>
  <si>
    <t>(0,70+2,10*2)*0,70</t>
  </si>
  <si>
    <t>(3,08*1+1,18*2+1,375)*2,35</t>
  </si>
  <si>
    <t>(1,275*2+2,75*2)*2,07</t>
  </si>
  <si>
    <t>-0,90*2,10*3</t>
  </si>
  <si>
    <t>-0,70*2,10*3</t>
  </si>
  <si>
    <t>"1.NP"(2,20*1+2,265*2+1,60*2)*3,30</t>
  </si>
  <si>
    <t>(4,975*2+2,62*2+0,45*2)*2,48</t>
  </si>
  <si>
    <t>(4,975*2+4,04*2)*2,75</t>
  </si>
  <si>
    <t>(1,0*2+1,79*2)*(2,75-2,0)</t>
  </si>
  <si>
    <t>(1,38*2+1,0*2)*(3,30-2,0)</t>
  </si>
  <si>
    <t>(1,75*2+2,80*2)*3,30</t>
  </si>
  <si>
    <t>(2,10*2+1,45*2)*(3,30-2,0)</t>
  </si>
  <si>
    <t>(2,76*2+4,50*2+0,30*2)*3,30</t>
  </si>
  <si>
    <t>(3,04*2+6,325*2)*3,30</t>
  </si>
  <si>
    <t>(2,89*2+3,325*2)*3,30</t>
  </si>
  <si>
    <t>(3,325*2+2,96*2)*3,30</t>
  </si>
  <si>
    <t>(1,0+2,10*2)*0,40</t>
  </si>
  <si>
    <t>(0,90+2,10*2)*0,30</t>
  </si>
  <si>
    <t>(1,50+1,75*2)*0,25*4</t>
  </si>
  <si>
    <t>(0,90+1,25*2)*0,30*2</t>
  </si>
  <si>
    <t>-1,50*1,75*4</t>
  </si>
  <si>
    <t>-0,90*1,25*2</t>
  </si>
  <si>
    <t>-0,70*1,97*3</t>
  </si>
  <si>
    <t>-0,80*1,97*14</t>
  </si>
  <si>
    <t>-0,90*1,97*1</t>
  </si>
  <si>
    <t>"2.NP"(2,025*2+5,60*2)*2,70</t>
  </si>
  <si>
    <t>(0,90*2+2,20*2)*(2,96-2,0)</t>
  </si>
  <si>
    <t>(1,225*2+2,685*2)*(2,70-2,0)</t>
  </si>
  <si>
    <t>(3,05*2+0,80+3,0*2)*2,70</t>
  </si>
  <si>
    <t>(5,45*2+2,965*2)*2,70</t>
  </si>
  <si>
    <t>(4,30*2+2,965*2)*2,70</t>
  </si>
  <si>
    <t>(3,30*2+3,035*2)*2,70</t>
  </si>
  <si>
    <t>(2,30+2,55*2)*0,10</t>
  </si>
  <si>
    <t>-0,90*1,50</t>
  </si>
  <si>
    <t>-1,50*1,50*3</t>
  </si>
  <si>
    <t>-1,50*1,20*1</t>
  </si>
  <si>
    <t>-0,60*0,90</t>
  </si>
  <si>
    <t>-0,70*1,397*1</t>
  </si>
  <si>
    <t>-0,60*1,97*1</t>
  </si>
  <si>
    <t>-0,80*1,97*6</t>
  </si>
  <si>
    <t>-2,30*2,55*2</t>
  </si>
  <si>
    <t>(1,50*3)*0,25*3</t>
  </si>
  <si>
    <t>(0,90+1,50*2)*0,30*1</t>
  </si>
  <si>
    <t>(1,20+1,50*2)*0,30*1</t>
  </si>
  <si>
    <t>"3.NP"(2,20+2,25*2)*2,46</t>
  </si>
  <si>
    <t>(2,20*2+0,90*2)*2,46</t>
  </si>
  <si>
    <t>(2,85*2+2,0*2)*2,45</t>
  </si>
  <si>
    <t>(1,95*2+2,20*2)*(2,45-2)</t>
  </si>
  <si>
    <t>(1,45*2+2,0*2)*2,45</t>
  </si>
  <si>
    <t>(1,0+6,50+2,10+3,30+2,10+00,30*4+0,90*2+0,50*2)*2,45</t>
  </si>
  <si>
    <t>9,85*1,06+2,45*1,76</t>
  </si>
  <si>
    <t>(0,90+2,10*2)*0,375</t>
  </si>
  <si>
    <t>(1,50+0,90*2)*0,20*2</t>
  </si>
  <si>
    <t>(0,60+0,90*2)*0,20</t>
  </si>
  <si>
    <t>-0,60*1,97*5</t>
  </si>
  <si>
    <t>-0,80*1,97*4</t>
  </si>
  <si>
    <t>51</t>
  </si>
  <si>
    <t>612142001</t>
  </si>
  <si>
    <t>Potažení vnitřních ploch pletivem v ploše nebo pruzích, na plném podkladu sklovláknitým vtlačením do tmelu stěn</t>
  </si>
  <si>
    <t>-1330265330</t>
  </si>
  <si>
    <t>"nika"1,80*1,80</t>
  </si>
  <si>
    <t>"ostatní plochy k přetažení"60*1</t>
  </si>
  <si>
    <t>52</t>
  </si>
  <si>
    <t>612331161</t>
  </si>
  <si>
    <t>Omítka cementová vnitřních ploch nanášená ručně dvouvrstvá, tloušťky jádrové omítky do 10 mm a tloušťky štuku do 3 mm štuková do černa pálená stěn svislých konstrukcí</t>
  </si>
  <si>
    <t>-1704201057</t>
  </si>
  <si>
    <t>"za vanou"(1,90+0,80)*1,0</t>
  </si>
  <si>
    <t>53</t>
  </si>
  <si>
    <t>612311121</t>
  </si>
  <si>
    <t>Omítka vápenná vnitřních ploch nanášená ručně jednovrstvá hladká, tloušťky do 10 mm svislých konstrukcí stěn</t>
  </si>
  <si>
    <t>1395962422</t>
  </si>
  <si>
    <t>" příčky 80 mm -1.NP-1,10"3,325*3,40</t>
  </si>
  <si>
    <t>"Příčky 140 mm"5,79*2</t>
  </si>
  <si>
    <t>"dozdívky"1,10*2,10*2</t>
  </si>
  <si>
    <t>0,70*0,90*2</t>
  </si>
  <si>
    <t>0,50*3,0*2</t>
  </si>
  <si>
    <t>0,80*2,0*2</t>
  </si>
  <si>
    <t>0,90*2,05*2</t>
  </si>
  <si>
    <t>1,50*1,50</t>
  </si>
  <si>
    <t>"na zdivu 1.PP"68*0,3</t>
  </si>
  <si>
    <t>"pod stáv.obklad"14*1</t>
  </si>
  <si>
    <t>"drobné omítky"65*1</t>
  </si>
  <si>
    <t>"pod svislou izolaci"24*1</t>
  </si>
  <si>
    <t>54</t>
  </si>
  <si>
    <t>611311131</t>
  </si>
  <si>
    <t>Potažení vnitřních ploch štukem tloušťky do 3 mm vodorovných konstrukcí stropů rovných</t>
  </si>
  <si>
    <t>1658705420</t>
  </si>
  <si>
    <t>55</t>
  </si>
  <si>
    <t>611311135</t>
  </si>
  <si>
    <t>Potažení vnitřních ploch štukem tloušťky do 3 mm schodišťových konstrukcí stropů, stěn, ramen nebo nosníků</t>
  </si>
  <si>
    <t>1076476384</t>
  </si>
  <si>
    <t>56</t>
  </si>
  <si>
    <t>612311131</t>
  </si>
  <si>
    <t>Potažení vnitřních ploch štukem tloušťky do 3 mm svislých konstrukcí stěn</t>
  </si>
  <si>
    <t>-1516843635</t>
  </si>
  <si>
    <t>57</t>
  </si>
  <si>
    <t>612325111</t>
  </si>
  <si>
    <t>Vápenocementová nebo vápenná omítka rýh hladká ve stěnách, šířky rýhy do 150 mm</t>
  </si>
  <si>
    <t>820706884</t>
  </si>
  <si>
    <t>58</t>
  </si>
  <si>
    <t>612135101</t>
  </si>
  <si>
    <t>Hrubá výplň rýh maltou jakékoli šířky rýhy ve stěnách</t>
  </si>
  <si>
    <t>-1314886803</t>
  </si>
  <si>
    <t>24,50*0,5</t>
  </si>
  <si>
    <t>59</t>
  </si>
  <si>
    <t>611325111</t>
  </si>
  <si>
    <t>Vápenocementová nebo vápenná omítka rýh hladká ve stropech, šířky rýhy do 150 mm</t>
  </si>
  <si>
    <t>-664164822</t>
  </si>
  <si>
    <t>62</t>
  </si>
  <si>
    <t>Úprava povrchů vnějších</t>
  </si>
  <si>
    <t>60</t>
  </si>
  <si>
    <t>622111121</t>
  </si>
  <si>
    <t>Vyspravení povrchu neomítaných vnějších ploch betonových nebo železobetonových konstrukcí s rozetřením vysprávky do ztracena maltou cementovou lokálně v rozsahu vyspravované plochy do 30 % z celkové plochy stěn</t>
  </si>
  <si>
    <t>1236369519</t>
  </si>
  <si>
    <t>"fasáda pod obklad"0,95*0,50</t>
  </si>
  <si>
    <t>0,70*1,75</t>
  </si>
  <si>
    <t>(0,90+1,25*2)*0,20</t>
  </si>
  <si>
    <t>622142001</t>
  </si>
  <si>
    <t>Potažení vnějších ploch pletivem v ploše nebo pruzích, na plném podkladu sklovláknitým vtlačením do tmelu stěn</t>
  </si>
  <si>
    <t>-1387599503</t>
  </si>
  <si>
    <t>"venkovní fasáda- kout"(4,50+3,30)*3,20</t>
  </si>
  <si>
    <t>-1,0*2,10</t>
  </si>
  <si>
    <t>"ostění"(0,90+1,25*2)*0,25*2</t>
  </si>
  <si>
    <t>(1,0*2,10*2)*0,30</t>
  </si>
  <si>
    <t>(1,80+2,20*2)*0,10</t>
  </si>
  <si>
    <t>63</t>
  </si>
  <si>
    <t>Podlahy a podlahové konstrukce</t>
  </si>
  <si>
    <t>632450123</t>
  </si>
  <si>
    <t>Potěr cementový vyrovnávací ze suchých směsí v pásu o průměrné (střední) tl. přes 30 do 40 mm</t>
  </si>
  <si>
    <t>2091446420</t>
  </si>
  <si>
    <t>"Parapety oken"0,90*0,50*2</t>
  </si>
  <si>
    <t>632450134</t>
  </si>
  <si>
    <t>Potěr cementový vyrovnávací ze suchých směsí v ploše o průměrné (střední) tl. přes 40 do 50 mm</t>
  </si>
  <si>
    <t>1310052755</t>
  </si>
  <si>
    <t>"P1"2,30*3,75</t>
  </si>
  <si>
    <t>"po vaně"1,90*0,80</t>
  </si>
  <si>
    <t>"ryhy v podlze"56*0,20</t>
  </si>
  <si>
    <t>64</t>
  </si>
  <si>
    <t>632451627</t>
  </si>
  <si>
    <t>Potěr pískocementový stupňů a schodnic tl. 20 mm tř. C 30</t>
  </si>
  <si>
    <t>716360216</t>
  </si>
  <si>
    <t>"1.PP"0,95*(0,28+0,177)*13</t>
  </si>
  <si>
    <t>2,20*0,92</t>
  </si>
  <si>
    <t>(0,88+0,52)*0,95</t>
  </si>
  <si>
    <t>0,75*0,70</t>
  </si>
  <si>
    <t>65</t>
  </si>
  <si>
    <t>632453411</t>
  </si>
  <si>
    <t>Potěr průmyslový samonivelační ze suchých směsí podkladní pro středně těžký provoz, tl. 5 mm</t>
  </si>
  <si>
    <t>754811966</t>
  </si>
  <si>
    <t>"1.PP"6,60+4,85+3,32+3,51</t>
  </si>
  <si>
    <t>"1.NP"13,89+17,23</t>
  </si>
  <si>
    <t>Osazování výplní otvorů</t>
  </si>
  <si>
    <t>66</t>
  </si>
  <si>
    <t>642942611</t>
  </si>
  <si>
    <t>Osazování zárubní nebo rámů kovových dveřních lisovaných nebo z úhelníků bez dveřních křídel, na montážní pěnu, plochy otvoru do 2,5 m2</t>
  </si>
  <si>
    <t>-313869671</t>
  </si>
  <si>
    <t>67</t>
  </si>
  <si>
    <t>642944121</t>
  </si>
  <si>
    <t>Osazení ocelových dveřních zárubní lisovaných nebo z úhelníků dodatečně s vybetonováním prahu, plochy do 2,5 m2</t>
  </si>
  <si>
    <t>-1160956697</t>
  </si>
  <si>
    <t>68</t>
  </si>
  <si>
    <t>642945111</t>
  </si>
  <si>
    <t>Osazování ocelových zárubní protipožárních nebo protiplynových dveří do vynechaného otvoru, s obetonováním, dveří jednokřídlových do 2,5 m2</t>
  </si>
  <si>
    <t>-1331953295</t>
  </si>
  <si>
    <t>69</t>
  </si>
  <si>
    <t>55331435</t>
  </si>
  <si>
    <t>zárubeň jednokřídlá ocelová pro dodatečnou montáž tl stěny 110-150mm rozměru 600/1970, 2100mm</t>
  </si>
  <si>
    <t>668251402</t>
  </si>
  <si>
    <t>P</t>
  </si>
  <si>
    <t>Poznámka k položce:_x000d_
DZUP</t>
  </si>
  <si>
    <t>70</t>
  </si>
  <si>
    <t>55331436</t>
  </si>
  <si>
    <t>zárubeň jednokřídlá ocelová pro dodatečnou montáž tl stěny 110-150mm rozměru 700/1970, 2100mm</t>
  </si>
  <si>
    <t>-1901957708</t>
  </si>
  <si>
    <t>71</t>
  </si>
  <si>
    <t>55331437</t>
  </si>
  <si>
    <t>zárubeň jednokřídlá ocelová pro dodatečnou montáž tl stěny 110-150mm rozměru 800/1970, 2100mm</t>
  </si>
  <si>
    <t>-1925047685</t>
  </si>
  <si>
    <t>72</t>
  </si>
  <si>
    <t>55331438</t>
  </si>
  <si>
    <t>zárubeň jednokřídlá ocelová pro dodatečnou montáž tl stěny 110-150mm rozměru 900/1970, 2100mm</t>
  </si>
  <si>
    <t>-1283804755</t>
  </si>
  <si>
    <t>73</t>
  </si>
  <si>
    <t>55331562</t>
  </si>
  <si>
    <t>zárubeň jednokřídlá ocelová pro zdění s protipožární úpravou tl stěny 110-150mm rozměru 800/1970, 2100mm</t>
  </si>
  <si>
    <t>865091873</t>
  </si>
  <si>
    <t>Poznámka k položce:_x000d_
YZP s PP ochranou</t>
  </si>
  <si>
    <t>74</t>
  </si>
  <si>
    <t>644941112</t>
  </si>
  <si>
    <t>Montáž průvětrníků nebo mřížek odvětrávacích velikosti přes 150 x 200 do 300 x 300 mm</t>
  </si>
  <si>
    <t>355579392</t>
  </si>
  <si>
    <t>75</t>
  </si>
  <si>
    <t>55341422</t>
  </si>
  <si>
    <t>průvětrník bez klapek se sítí 300x300mm</t>
  </si>
  <si>
    <t>881981594</t>
  </si>
  <si>
    <t>Trubní vedení</t>
  </si>
  <si>
    <t>76</t>
  </si>
  <si>
    <t>8-1</t>
  </si>
  <si>
    <t>D+M chraniček</t>
  </si>
  <si>
    <t>soubor</t>
  </si>
  <si>
    <t>-1522291979</t>
  </si>
  <si>
    <t>93</t>
  </si>
  <si>
    <t>Různé dokončovací konstrukce a práce inženýrských staveb</t>
  </si>
  <si>
    <t>77</t>
  </si>
  <si>
    <t>953941211</t>
  </si>
  <si>
    <t>Osazování drobných kovových předmětů se zalitím maltou cementovou, do vysekaných kapes nebo připravených otvorů konzol nebo kotev, např. pro schodišťová madla do zdí, radiátorové konzoly apod.</t>
  </si>
  <si>
    <t>1517143165</t>
  </si>
  <si>
    <t>78</t>
  </si>
  <si>
    <t>953941209</t>
  </si>
  <si>
    <t>Osazování drobných kovových předmětů se zalitím maltou cementovou, do vysekaných kapes nebo připravených otvorů komínových dvířek</t>
  </si>
  <si>
    <t>-2060072090</t>
  </si>
  <si>
    <t>79</t>
  </si>
  <si>
    <t>553990010</t>
  </si>
  <si>
    <t>Dodávka plech.dvířek 200*300 mm- fasáda 1.NP</t>
  </si>
  <si>
    <t>1203032940</t>
  </si>
  <si>
    <t>80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</si>
  <si>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</si>
  <si>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</t>
  </si>
  <si>
    <t>1814211601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</si>
  <si>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</si>
  <si>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(28+104,39+72,80+64,04)*1,2</t>
  </si>
  <si>
    <t>81</t>
  </si>
  <si>
    <t>952902121</t>
  </si>
  <si>
    <t>Čištění budov při provádění oprav a udržovacích prací podlah drsných nebo chodníků zametením</t>
  </si>
  <si>
    <t>-1568521928</t>
  </si>
  <si>
    <t>"1.PP"28*1</t>
  </si>
  <si>
    <t>"1.NP"104,39*1</t>
  </si>
  <si>
    <t>"2.NP"72,8*1</t>
  </si>
  <si>
    <t>"3.NP"64,04*1</t>
  </si>
  <si>
    <t>82</t>
  </si>
  <si>
    <t>952909999</t>
  </si>
  <si>
    <t>Použití odvlhčovacích přístrojů</t>
  </si>
  <si>
    <t>-898731044</t>
  </si>
  <si>
    <t>83</t>
  </si>
  <si>
    <t>952999998</t>
  </si>
  <si>
    <t xml:space="preserve">D+M protipožární těsnění prostupů </t>
  </si>
  <si>
    <t>-481938464</t>
  </si>
  <si>
    <t>94</t>
  </si>
  <si>
    <t>Lešení a stavební výtahy</t>
  </si>
  <si>
    <t>84</t>
  </si>
  <si>
    <t>941121111</t>
  </si>
  <si>
    <t>Montáž lešení řadového trubkového těžkého pracovního s podlahami z fošen nebo dílců min. tl. 38 mm, s provozním zatížením tř. 4 do 300 kg/m2 šířky tř. W15 přes 1,5 do 1,8 m, výšky do 10 m</t>
  </si>
  <si>
    <t>-1179833468</t>
  </si>
  <si>
    <t>"pro bourání komínů"2,50*3*2,0</t>
  </si>
  <si>
    <t>85</t>
  </si>
  <si>
    <t>941121211</t>
  </si>
  <si>
    <t>Montáž lešení řadového trubkového těžkého pracovního s podlahami Příplatek za první a každý další den použití lešení k ceně -1111</t>
  </si>
  <si>
    <t>192921506</t>
  </si>
  <si>
    <t>15*3</t>
  </si>
  <si>
    <t>86</t>
  </si>
  <si>
    <t>941121811</t>
  </si>
  <si>
    <t>Demontáž lešení řadového trubkového těžkého pracovního s podlahami z fošen nebo dílců min. tl. 38 mm, s provozním zatížením tř. 4 do 300 kg/m2 šířky tř. W15 přes 1,5 do 1,8 m, výšky do 10 m</t>
  </si>
  <si>
    <t>-1508677369</t>
  </si>
  <si>
    <t>87</t>
  </si>
  <si>
    <t>949101111</t>
  </si>
  <si>
    <t>Lešení pomocné pracovní pro objekty pozemních staveb pro zatížení do 150 kg/m2, o výšce lešeňové podlahy do 1,9 m</t>
  </si>
  <si>
    <t>-1055301078</t>
  </si>
  <si>
    <t>"pro podhledy"13,89+17,23</t>
  </si>
  <si>
    <t>"pro okna"2,0*1,50*2</t>
  </si>
  <si>
    <t>88</t>
  </si>
  <si>
    <t>949111122</t>
  </si>
  <si>
    <t>Montáž lešení lehkého kozového trubkového ve schodišti o výšce lešeňové podlahy přes 1,5 do 3,5 m</t>
  </si>
  <si>
    <t>sada</t>
  </si>
  <si>
    <t>-379774845</t>
  </si>
  <si>
    <t>96</t>
  </si>
  <si>
    <t>Bourání konstrukcí</t>
  </si>
  <si>
    <t>89</t>
  </si>
  <si>
    <t>961044111</t>
  </si>
  <si>
    <t>Bourání základů z betonu prostého</t>
  </si>
  <si>
    <t>-747653128</t>
  </si>
  <si>
    <t>90</t>
  </si>
  <si>
    <t>962031132</t>
  </si>
  <si>
    <t>Bourání příček z cihel, tvárnic nebo příčkovek z cihel pálených, plných nebo dutých na maltu vápennou nebo vápenocementovou, tl. do 100 mm</t>
  </si>
  <si>
    <t>-1249828720</t>
  </si>
  <si>
    <t>"1.PP"1,70*2,35-0,80*1,97</t>
  </si>
  <si>
    <t>"1.NP"(1,48+1,0)*3,30</t>
  </si>
  <si>
    <t>-0,60*1,97</t>
  </si>
  <si>
    <t>0,95*3,30-0,70*1,97</t>
  </si>
  <si>
    <t>0,50*2,20</t>
  </si>
  <si>
    <t>"2.NP"(2,30+1,57+1,76+2,685+0,30+2,70)*2,70</t>
  </si>
  <si>
    <t>-0,60*1,97*3</t>
  </si>
  <si>
    <t>0,90*1,97</t>
  </si>
  <si>
    <t>91</t>
  </si>
  <si>
    <t>962031133</t>
  </si>
  <si>
    <t>Bourání příček z cihel, tvárnic nebo příčkovek z cihel pálených, plných nebo dutých na maltu vápennou nebo vápenocementovou, tl. do 150 mm</t>
  </si>
  <si>
    <t>-184017376</t>
  </si>
  <si>
    <t>"1.np"2,58*3,30-0,80*1,97</t>
  </si>
  <si>
    <t>0,40*2,20</t>
  </si>
  <si>
    <t>"2.NP"</t>
  </si>
  <si>
    <t>92</t>
  </si>
  <si>
    <t>962032641</t>
  </si>
  <si>
    <t>Bourání zdiva nadzákladového z cihel nebo tvárnic komínového z cihel pálených, šamotových nebo vápenopískových nad střechou na maltu cementovou</t>
  </si>
  <si>
    <t>-1110023782</t>
  </si>
  <si>
    <t>"komíny"0,77*0,45*3,0</t>
  </si>
  <si>
    <t>0,45*0,45*1,30</t>
  </si>
  <si>
    <t>976086311</t>
  </si>
  <si>
    <t>Vybourání drobných zámečnických a jiných konstrukcí prádelního kotle včetně podezdívky dvojitého</t>
  </si>
  <si>
    <t>998206809</t>
  </si>
  <si>
    <t>963015111</t>
  </si>
  <si>
    <t>Demontáž prefabrikovaných krycích desek kanálů, šachet nebo žump hmotnosti do 0,06 t</t>
  </si>
  <si>
    <t>-674314676</t>
  </si>
  <si>
    <t>95</t>
  </si>
  <si>
    <t>963042819</t>
  </si>
  <si>
    <t>Bourání schodišťových stupňů betonových zhotovených na místě</t>
  </si>
  <si>
    <t>-1137977531</t>
  </si>
  <si>
    <t>1,25*4</t>
  </si>
  <si>
    <t>963051113</t>
  </si>
  <si>
    <t>Bourání železobetonových stropů deskových, tl. přes 80 mm</t>
  </si>
  <si>
    <t>1774951257</t>
  </si>
  <si>
    <t>(2,20*0,92+1,40*1,50+2,20*0,95+2,80*0,95)*0,15</t>
  </si>
  <si>
    <t>97</t>
  </si>
  <si>
    <t>965042141</t>
  </si>
  <si>
    <t>Bourání mazanin betonových nebo z litého asfaltu tl. do 100 mm, plochy přes 4 m2</t>
  </si>
  <si>
    <t>-139017744</t>
  </si>
  <si>
    <t>3,10*2,30*0,10</t>
  </si>
  <si>
    <t>98</t>
  </si>
  <si>
    <t>965081213</t>
  </si>
  <si>
    <t>Bourání podlah z dlaždic bez podkladního lože nebo mazaniny, s jakoukoliv výplní spár keramických nebo xylolitových tl. do 10 mm, plochy přes 1 m2</t>
  </si>
  <si>
    <t>-1355615126</t>
  </si>
  <si>
    <t>"1.NP"6,97+1,40</t>
  </si>
  <si>
    <t>"2.NP"1,98+3,15</t>
  </si>
  <si>
    <t>"3.NP"3,90</t>
  </si>
  <si>
    <t>99</t>
  </si>
  <si>
    <t>9670311321</t>
  </si>
  <si>
    <t>Přisekání (špicování) plošné nebo rovných ostění zdiva z cihel pálených rovných ostění, bez odstupu, po hrubém vybourání otvorů, na maltu vápennou nebo vápenocementovou</t>
  </si>
  <si>
    <t>-1494672315</t>
  </si>
  <si>
    <t>100</t>
  </si>
  <si>
    <t>968062356</t>
  </si>
  <si>
    <t>Vybourání dřevěných rámů oken s křídly, dveřních zárubní, vrat, stěn, ostění nebo obkladů rámů oken s křídly dvojitých, plochy do 4 m2</t>
  </si>
  <si>
    <t>1821198656</t>
  </si>
  <si>
    <t>1,60*1,50</t>
  </si>
  <si>
    <t>101</t>
  </si>
  <si>
    <t>968072355</t>
  </si>
  <si>
    <t>Vybourání kovových rámů oken s křídly, dveřních zárubní, vrat, stěn, ostění nebo obkladů okenních rámů s křídly zdvojených, plochy do 2 m2</t>
  </si>
  <si>
    <t>-1878659989</t>
  </si>
  <si>
    <t>0,90*1,25</t>
  </si>
  <si>
    <t>102</t>
  </si>
  <si>
    <t>968072455</t>
  </si>
  <si>
    <t>Vybourání kovových rámů oken s křídly, dveřních zárubní, vrat, stěn, ostění nebo obkladů dveřních zárubní, plochy do 2 m2</t>
  </si>
  <si>
    <t>-83572592</t>
  </si>
  <si>
    <t>0,60*1,97</t>
  </si>
  <si>
    <t>0,80*1,97*5</t>
  </si>
  <si>
    <t>0,60*1,97*4</t>
  </si>
  <si>
    <t>0,80*1,97*2</t>
  </si>
  <si>
    <t>1,45*1,97*1</t>
  </si>
  <si>
    <t>0,60*1,97*2</t>
  </si>
  <si>
    <t>0,80*1,97*1</t>
  </si>
  <si>
    <t>103</t>
  </si>
  <si>
    <t>971033621</t>
  </si>
  <si>
    <t>Vybourání otvorů ve zdivu základovém nebo nadzákladovém z cihel, tvárnic, příčkovek z cihel pálených na maltu vápennou nebo vápenocementovou plochy do 4 m2, tl. do 100 mm</t>
  </si>
  <si>
    <t>1478082074</t>
  </si>
  <si>
    <t>0,90*2,10</t>
  </si>
  <si>
    <t>0,70*1,97</t>
  </si>
  <si>
    <t>104</t>
  </si>
  <si>
    <t>973031812</t>
  </si>
  <si>
    <t>Vysekání výklenků nebo kapes ve zdivu z cihel na maltu vápennou nebo vápenocementovou kapes pro zavázání nových příček, tl. do 100 mm</t>
  </si>
  <si>
    <t>1893698287</t>
  </si>
  <si>
    <t>2,75*2</t>
  </si>
  <si>
    <t>3,30*5</t>
  </si>
  <si>
    <t>2,70*7</t>
  </si>
  <si>
    <t>105</t>
  </si>
  <si>
    <t>973031813</t>
  </si>
  <si>
    <t>Vysekání výklenků nebo kapes ve zdivu z cihel na maltu vápennou nebo vápenocementovou kapes pro zavázání nových příček, tl. do 150 mm</t>
  </si>
  <si>
    <t>18137281</t>
  </si>
  <si>
    <t>106</t>
  </si>
  <si>
    <t>974031164</t>
  </si>
  <si>
    <t>Vysekání rýh ve zdivu cihelném na maltu vápennou nebo vápenocementovou do hl. 150 mm a šířky do 150 mm</t>
  </si>
  <si>
    <t>1844357379</t>
  </si>
  <si>
    <t>"pro osazení PZD"2,40+3,30+3,30</t>
  </si>
  <si>
    <t>107</t>
  </si>
  <si>
    <t>976085311</t>
  </si>
  <si>
    <t>Vybourání drobných zámečnických a jiných konstrukcí kanalizačních rámů litinových, z rýhovaného plechu nebo betonových včetně poklopů nebo mříží, plochy do 0,60 m2</t>
  </si>
  <si>
    <t>-527715343</t>
  </si>
  <si>
    <t>108</t>
  </si>
  <si>
    <t>978059541</t>
  </si>
  <si>
    <t>Odsekání obkladů stěn včetně otlučení podkladní omítky až na zdivo z obkládaček vnitřních, z jakýchkoliv materiálů, plochy přes 1 m2</t>
  </si>
  <si>
    <t>-1979195939</t>
  </si>
  <si>
    <t>"105"(1,38+1,10)*1,50</t>
  </si>
  <si>
    <t>"304"(1,95*2+2,0*2-0,60)*1,50</t>
  </si>
  <si>
    <t>109</t>
  </si>
  <si>
    <t>978013141</t>
  </si>
  <si>
    <t>Otlučení vápenných nebo vápenocementových omítek vnitřních ploch stěn s vyškrabáním spar, s očištěním zdiva, v rozsahu přes 10 do 30 %</t>
  </si>
  <si>
    <t>-1089792264</t>
  </si>
  <si>
    <t>"omítky 1.PP"68*1</t>
  </si>
  <si>
    <t>110</t>
  </si>
  <si>
    <t>763121811</t>
  </si>
  <si>
    <t>Demontáž předsazených nebo šachtových stěn ze sádrokartonových desek s nosnou konstrukcí z ocelových profilů jednoduchých, opláštění jednoduché</t>
  </si>
  <si>
    <t>1249320680</t>
  </si>
  <si>
    <t>"m.č.2.06"2,97*2,70</t>
  </si>
  <si>
    <t>111</t>
  </si>
  <si>
    <t>775511800</t>
  </si>
  <si>
    <t>Demontáž podlah vlysových s lištami lepených</t>
  </si>
  <si>
    <t>-1424479143</t>
  </si>
  <si>
    <t>"2.NP"16,16+12,75+10,02</t>
  </si>
  <si>
    <t>112</t>
  </si>
  <si>
    <t>633811111R</t>
  </si>
  <si>
    <t>Broušení betonových podlah nerovností do 2 mm (stržení šlemu)</t>
  </si>
  <si>
    <t>-535686269</t>
  </si>
  <si>
    <t>113</t>
  </si>
  <si>
    <t>776201811</t>
  </si>
  <si>
    <t>Demontáž povlakových podlahovin lepených ručně bez podložky</t>
  </si>
  <si>
    <t>-1325453006</t>
  </si>
  <si>
    <t>"1.NP"4,71+3,04+8,8+18,77+9,61+9,84</t>
  </si>
  <si>
    <t>"2.NP"9,23+9,50</t>
  </si>
  <si>
    <t>"3.NP"1,98+2,63</t>
  </si>
  <si>
    <t>114</t>
  </si>
  <si>
    <t>762841812</t>
  </si>
  <si>
    <t>Demontáž podbíjení obkladů stropů a střech sklonu do 60 st. z hrubých prken tl. do 35 mm s omítkou</t>
  </si>
  <si>
    <t>-213599970</t>
  </si>
  <si>
    <t>"m.č.102+103"13,90+17,23</t>
  </si>
  <si>
    <t>115</t>
  </si>
  <si>
    <t>997013212</t>
  </si>
  <si>
    <t>Vnitrostaveništní doprava suti a vybouraných hmot vodorovně do 50 m svisle ručně (nošením po schodech) pro budovy a haly výšky přes 6 do 9 m</t>
  </si>
  <si>
    <t>-226503572</t>
  </si>
  <si>
    <t>116</t>
  </si>
  <si>
    <t>997013501</t>
  </si>
  <si>
    <t>Odvoz suti a vybouraných hmot na skládku nebo meziskládku se složením, na vzdálenost do 1 km</t>
  </si>
  <si>
    <t>1716706742</t>
  </si>
  <si>
    <t>117</t>
  </si>
  <si>
    <t>997013509</t>
  </si>
  <si>
    <t>Odvoz suti a vybouraných hmot na skládku nebo meziskládku se složením, na vzdálenost Příplatek k ceně za každý další i započatý 1 km přes 1 km</t>
  </si>
  <si>
    <t>-1844288555</t>
  </si>
  <si>
    <t>33,167*10</t>
  </si>
  <si>
    <t>118</t>
  </si>
  <si>
    <t>997013861</t>
  </si>
  <si>
    <t>Poplatek za uložení stavebního odpadu na recyklační skládce (skládkovné) z prostého betonu kód odpadu 17 01 01</t>
  </si>
  <si>
    <t>505617145</t>
  </si>
  <si>
    <t>Poplatek za uložení stavebního odpadu na recyklační skládce (skládkovné) z prostého betonu zatříděného do Katalogu odpadů pod kódem 17 01 01</t>
  </si>
  <si>
    <t>https://podminky.urs.cz/item/CS_URS_2022_01/997013861</t>
  </si>
  <si>
    <t>119</t>
  </si>
  <si>
    <t>997013867</t>
  </si>
  <si>
    <t xml:space="preserve">Poplatek za uložení stavebního odpadu na recyklační skládce (skládkovné) z tašek a keramických výrobků kód odpadu  17 01 03</t>
  </si>
  <si>
    <t>1014421879</t>
  </si>
  <si>
    <t>Poplatek za uložení stavebního odpadu na recyklační skládce (skládkovné) z tašek a keramických výrobků zatříděného do Katalogu odpadů pod kódem 17 01 03</t>
  </si>
  <si>
    <t>https://podminky.urs.cz/item/CS_URS_2022_01/997013867</t>
  </si>
  <si>
    <t>120</t>
  </si>
  <si>
    <t>997013811</t>
  </si>
  <si>
    <t>Poplatek za uložení stavebního odpadu na skládce (skládkovné) dřevěného</t>
  </si>
  <si>
    <t>1202107735</t>
  </si>
  <si>
    <t>121</t>
  </si>
  <si>
    <t>997013812</t>
  </si>
  <si>
    <t>Poplatek za uložení stavebního odpadu na skládce (skládkovné) z materiálů na bázi sádry</t>
  </si>
  <si>
    <t>-1551260996</t>
  </si>
  <si>
    <t>122</t>
  </si>
  <si>
    <t>975011251</t>
  </si>
  <si>
    <t>Podpěrné dřevení při podezdívání základového zdiva při výšce vyzdívky do 2 m, při tl. zdiva 450 mm a délce podchycení přes 3 do 5 m</t>
  </si>
  <si>
    <t>1392753059</t>
  </si>
  <si>
    <t>Přesun hmot</t>
  </si>
  <si>
    <t>123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</si>
  <si>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</si>
  <si>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</si>
  <si>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849374219</t>
  </si>
  <si>
    <t>PSV</t>
  </si>
  <si>
    <t>Práce a dodávky PSV</t>
  </si>
  <si>
    <t>711</t>
  </si>
  <si>
    <t>Izolace proti vodě, vlhkosti a plynům</t>
  </si>
  <si>
    <t>124</t>
  </si>
  <si>
    <t>711990001</t>
  </si>
  <si>
    <t>D+M hydroizolační stěrky do sprchy- vodorovná vč. zesílení páskem v rozích</t>
  </si>
  <si>
    <t>-184575897</t>
  </si>
  <si>
    <t>1,23*0,90</t>
  </si>
  <si>
    <t>0,90*0,90*2</t>
  </si>
  <si>
    <t>125</t>
  </si>
  <si>
    <t>711990002</t>
  </si>
  <si>
    <t>Dtto,svislá</t>
  </si>
  <si>
    <t>-1726557119</t>
  </si>
  <si>
    <t>"sprchy(1,225+1,10*2)*2,10</t>
  </si>
  <si>
    <t>(1,0*2*2,10)*2</t>
  </si>
  <si>
    <t>"pod schodištěm"(2,20+2*1,50)*2,20</t>
  </si>
  <si>
    <t>(2,20+0,92*2)*0,90</t>
  </si>
  <si>
    <t>(1,42*2+2,80)*1,55</t>
  </si>
  <si>
    <t>126</t>
  </si>
  <si>
    <t>711111001</t>
  </si>
  <si>
    <t>Provedení izolace proti zemní vlhkosti natěradly a tmely za studena na ploše vodorovné V nátěrem penetračním</t>
  </si>
  <si>
    <t>-1528158155</t>
  </si>
  <si>
    <t>"pod schosištěm"2,20*3,72*1,4</t>
  </si>
  <si>
    <t>127</t>
  </si>
  <si>
    <t>711112001</t>
  </si>
  <si>
    <t>Provedení izolace proti zemní vlhkosti natěradly a tmely za studena na ploše svislé S nátěrem penetračním</t>
  </si>
  <si>
    <t>-756928807</t>
  </si>
  <si>
    <t>128</t>
  </si>
  <si>
    <t>11163150</t>
  </si>
  <si>
    <t>lak penetrační asfaltový</t>
  </si>
  <si>
    <t>849129241</t>
  </si>
  <si>
    <t>Poznámka k položce:_x000d_
Spotřeba 0,3-0,4kg/m2</t>
  </si>
  <si>
    <t>34,2857142857143*0,00035 "Přepočtené koeficientem množství</t>
  </si>
  <si>
    <t>129</t>
  </si>
  <si>
    <t>711141559</t>
  </si>
  <si>
    <t>Provedení izolace proti zemní vlhkosti pásy přitavením NAIP na ploše vodorovné V</t>
  </si>
  <si>
    <t>-297672548</t>
  </si>
  <si>
    <t>130</t>
  </si>
  <si>
    <t>711142559</t>
  </si>
  <si>
    <t>Provedení izolace proti zemní vlhkosti pásy přitavením NAIP na ploše svislé S</t>
  </si>
  <si>
    <t>-109221710</t>
  </si>
  <si>
    <t>131</t>
  </si>
  <si>
    <t>62836110</t>
  </si>
  <si>
    <t>pás asfaltový natavitelný oxidovaný tl 4,0mm s vložkou z hliníkové fólie / hliníkové fólie s textilií, se spalitelnou PE folií nebo jemnozrnným minerálním posypem</t>
  </si>
  <si>
    <t>-1385170523</t>
  </si>
  <si>
    <t>35,5*1,2 "Přepočtené koeficientem množství</t>
  </si>
  <si>
    <t>132</t>
  </si>
  <si>
    <t>711149999</t>
  </si>
  <si>
    <t>Příplatek za napojení izolace na stávající</t>
  </si>
  <si>
    <t>1889121545</t>
  </si>
  <si>
    <t>133</t>
  </si>
  <si>
    <t>998711101</t>
  </si>
  <si>
    <t>Přesun hmot pro izolace proti vodě, vlhkosti a plynům stanovený z hmotnosti přesunovaného materiálu vodorovná dopravní vzdálenost do 50 m v objektech výšky do 6 m</t>
  </si>
  <si>
    <t>-773928932</t>
  </si>
  <si>
    <t>713</t>
  </si>
  <si>
    <t>Izolace tepelné</t>
  </si>
  <si>
    <t>134</t>
  </si>
  <si>
    <t>713111121</t>
  </si>
  <si>
    <t>Montáž tepelné izolace stropů rohožemi, pásy, dílci, deskami, bloky (izolační materiál ve specifikaci) rovných spodem s uchycením (drátem, páskou apod.)</t>
  </si>
  <si>
    <t>2001658524</t>
  </si>
  <si>
    <t>"1.NP-m.č.102"13,89*1</t>
  </si>
  <si>
    <t>"103"17,23*1</t>
  </si>
  <si>
    <t>"druhá vrstva"31,12*1</t>
  </si>
  <si>
    <t>135</t>
  </si>
  <si>
    <t>63148155</t>
  </si>
  <si>
    <t>deska tepelně izolační minerální univerzální λ=0,035 tl 120mm</t>
  </si>
  <si>
    <t>335882851</t>
  </si>
  <si>
    <t>62,24*1</t>
  </si>
  <si>
    <t>62,24*1,02 "Přepočtené koeficientem množství</t>
  </si>
  <si>
    <t>136</t>
  </si>
  <si>
    <t>998713102</t>
  </si>
  <si>
    <t>Přesun hmot pro izolace tepelné stanovený z hmotnosti přesunovaného materiálu vodorovná dopravní vzdálenost do 50 m v objektech výšky přes 6 m do 12 m</t>
  </si>
  <si>
    <t>-1457128209</t>
  </si>
  <si>
    <t>762</t>
  </si>
  <si>
    <t>Konstrukce tesařské</t>
  </si>
  <si>
    <t>137</t>
  </si>
  <si>
    <t>762343911</t>
  </si>
  <si>
    <t>Bednění a laťování střech zabednění jednotlivých otvorů ve střeše prkny tl. do 32 mm (materiál v ceně), otvoru plochy jednotlivě do 1 m2</t>
  </si>
  <si>
    <t>1374452574</t>
  </si>
  <si>
    <t>"po vybourání komínu"0,72*0,50</t>
  </si>
  <si>
    <t>0,50*0,50</t>
  </si>
  <si>
    <t>138</t>
  </si>
  <si>
    <t>762512225</t>
  </si>
  <si>
    <t>Podlahové konstrukce podkladové montáž z desek dřevotřískových, dřevoštěpkových nebo cementotřískových na podklad dřevěný lepením</t>
  </si>
  <si>
    <t>-1623342407</t>
  </si>
  <si>
    <t>139</t>
  </si>
  <si>
    <t>60726285</t>
  </si>
  <si>
    <t>deska dřevoštěpková OSB 3 P+D broušená tl 22mm</t>
  </si>
  <si>
    <t>-1312695075</t>
  </si>
  <si>
    <t>38,93*1,08 "Přepočtené koeficientem množství</t>
  </si>
  <si>
    <t>140</t>
  </si>
  <si>
    <t>762595001</t>
  </si>
  <si>
    <t>Spojovací prostředky podlah a podkladových konstrukcí hřebíky, vruty</t>
  </si>
  <si>
    <t>-1376184920</t>
  </si>
  <si>
    <t>141</t>
  </si>
  <si>
    <t>998762102</t>
  </si>
  <si>
    <t>Přesun hmot pro konstrukce tesařské stanovený z hmotnosti přesunovaného materiálu vodorovná dopravní vzdálenost do 50 m v objektech výšky přes 6 do 12 m</t>
  </si>
  <si>
    <t>-1955401082</t>
  </si>
  <si>
    <t>763</t>
  </si>
  <si>
    <t>Konstrukce suché výstavby</t>
  </si>
  <si>
    <t>142</t>
  </si>
  <si>
    <t>28329282</t>
  </si>
  <si>
    <t>fólie PE vyztužená Al vrstvou pro parotěsnou vrstvu 170g/m2</t>
  </si>
  <si>
    <t>1289175282</t>
  </si>
  <si>
    <t>31,12*1,1 "Přepočtené koeficientem množství</t>
  </si>
  <si>
    <t>143</t>
  </si>
  <si>
    <t>763131431</t>
  </si>
  <si>
    <t>Podhled ze sádrokartonových desek dvouvrstvá zavěšená spodní konstrukce z ocelových profilů CD, UD jednoduše opláštěná deskou protipožární DF, tl. 12,5 mm, bez TI</t>
  </si>
  <si>
    <t>566614286</t>
  </si>
  <si>
    <t>144</t>
  </si>
  <si>
    <t>763131751</t>
  </si>
  <si>
    <t>Podhled ze sádrokartonových desek ostatní práce a konstrukce na podhledech ze sádrokartonových desek montáž parotěsné zábrany</t>
  </si>
  <si>
    <t>1682150341</t>
  </si>
  <si>
    <t>31,12*1</t>
  </si>
  <si>
    <t>145</t>
  </si>
  <si>
    <t>763164541</t>
  </si>
  <si>
    <t>Obklad ze sádrokartonových desek konstrukcí kovových včetně ochranných úhelníků ve tvaru L rozvinuté šíře přes 0,4 do 0,8 m, opláštěný deskou impregnovanou H2, tl. 12,5 mm</t>
  </si>
  <si>
    <t>1738626849</t>
  </si>
  <si>
    <t>"1,05"3,30*1</t>
  </si>
  <si>
    <t>146</t>
  </si>
  <si>
    <t>763251121</t>
  </si>
  <si>
    <t>Podlaha ze sádrovláknitých desek na pero a drážku podlaha tl. 30 mm podlahové desky tl. 2 x 10 mm s podsypem tl. 10 mm</t>
  </si>
  <si>
    <t>441186407</t>
  </si>
  <si>
    <t>147</t>
  </si>
  <si>
    <t>998763101</t>
  </si>
  <si>
    <t>Přesun hmot pro dřevostavby stanovený z hmotnosti přesunovaného materiálu vodorovná dopravní vzdálenost do 50 m v objektech výšky přes 6 do 12 m</t>
  </si>
  <si>
    <t>1590793558</t>
  </si>
  <si>
    <t>764</t>
  </si>
  <si>
    <t>Konstrukce klempířské</t>
  </si>
  <si>
    <t>148</t>
  </si>
  <si>
    <t>764215405</t>
  </si>
  <si>
    <t>Oplechování horních ploch zdí a nadezdívek (atik) z pozinkovaného plechu celoplošně lepené rš 400 mm</t>
  </si>
  <si>
    <t>-539461538</t>
  </si>
  <si>
    <t>149</t>
  </si>
  <si>
    <t>764215411</t>
  </si>
  <si>
    <t>Oplechování horních ploch zdí a nadezdívek (atik) z pozinkovaného plechu celoplošně lepené přes rš 800 mm</t>
  </si>
  <si>
    <t>-1100429533</t>
  </si>
  <si>
    <t>2*2</t>
  </si>
  <si>
    <t>150</t>
  </si>
  <si>
    <t>764216443</t>
  </si>
  <si>
    <t>Oplechování parapetů z pozinkovaného plechu rovných celoplošně lepené, bez rohů rš 250 mm</t>
  </si>
  <si>
    <t>-1031960817</t>
  </si>
  <si>
    <t>0,95*2</t>
  </si>
  <si>
    <t>151</t>
  </si>
  <si>
    <t>998764102</t>
  </si>
  <si>
    <t>Přesun hmot pro konstrukce klempířské stanovený z hmotnosti přesunovaného materiálu vodorovná dopravní vzdálenost do 50 m v objektech výšky přes 6 do 12 m</t>
  </si>
  <si>
    <t>-2098941050</t>
  </si>
  <si>
    <t>766</t>
  </si>
  <si>
    <t>Konstrukce truhlářské</t>
  </si>
  <si>
    <t>152</t>
  </si>
  <si>
    <t>766622131</t>
  </si>
  <si>
    <t>Montáž oken plastových včetně montáže rámu na polyuretanovou pěnu plochy přes 1 m2 otevíravých nebo sklápěcích do zdiva, výšky do 1,5 m</t>
  </si>
  <si>
    <t>2021212980</t>
  </si>
  <si>
    <t>0,90*1,25*2</t>
  </si>
  <si>
    <t>153</t>
  </si>
  <si>
    <t>611437290</t>
  </si>
  <si>
    <t>okno plastové jednokřídlové otvíravé a sklápěcí 90x120 cm, Uf=1,3</t>
  </si>
  <si>
    <t>1131389643</t>
  </si>
  <si>
    <t>154</t>
  </si>
  <si>
    <t>766660001</t>
  </si>
  <si>
    <t>Montáž dveřních křídel dřevěných nebo plastových otevíravých do ocelové zárubně povrchově upravených jednokřídlových, šířky do 800 mm</t>
  </si>
  <si>
    <t>791323702</t>
  </si>
  <si>
    <t>155</t>
  </si>
  <si>
    <t>766660002</t>
  </si>
  <si>
    <t>Montáž dveřních křídel dřevěných nebo plastových otevíravých do ocelové zárubně povrchově upravených jednokřídlových, šířky přes 800 mm</t>
  </si>
  <si>
    <t>2058613121</t>
  </si>
  <si>
    <t>156</t>
  </si>
  <si>
    <t>611629320</t>
  </si>
  <si>
    <t>dveře vnitřní hladké laminované světlý dub plné 1křídlé 70x197 cm</t>
  </si>
  <si>
    <t>-372152677</t>
  </si>
  <si>
    <t>157</t>
  </si>
  <si>
    <t>611629340</t>
  </si>
  <si>
    <t>dveře vnitřní hladké laminované světlý dub plné 1křídlé 80x197 cm</t>
  </si>
  <si>
    <t>-1571857597</t>
  </si>
  <si>
    <t>158</t>
  </si>
  <si>
    <t>611629360</t>
  </si>
  <si>
    <t>dveře vnitřní hladké laminované světlý dub plné 1křídlé 90x197 cm</t>
  </si>
  <si>
    <t>-1715799313</t>
  </si>
  <si>
    <t>159</t>
  </si>
  <si>
    <t>766660021</t>
  </si>
  <si>
    <t>Montáž dveřních křídel dřevěných nebo plastových otevíravých do ocelové zárubně protipožárních jednokřídlových, šířky do 800 mm</t>
  </si>
  <si>
    <t>2117314703</t>
  </si>
  <si>
    <t>160</t>
  </si>
  <si>
    <t>611656100</t>
  </si>
  <si>
    <t>dveře vnitřní požárně odolné, CPL fólie,odolnost EI (EW) 30 D3, 1křídlové 80 x 197 cm</t>
  </si>
  <si>
    <t>-1895257257</t>
  </si>
  <si>
    <t>161</t>
  </si>
  <si>
    <t>553-1</t>
  </si>
  <si>
    <t>D+M kování nerez standart</t>
  </si>
  <si>
    <t>2084478269</t>
  </si>
  <si>
    <t>162</t>
  </si>
  <si>
    <t>553-2</t>
  </si>
  <si>
    <t>D+M vložka FAB</t>
  </si>
  <si>
    <t>1648135212</t>
  </si>
  <si>
    <t>163</t>
  </si>
  <si>
    <t>766694111</t>
  </si>
  <si>
    <t>Montáž ostatních truhlářských konstrukcí parapetních desek dřevěných nebo plastových šířky do 300 mm, délky do 1000 mm</t>
  </si>
  <si>
    <t>1380491027</t>
  </si>
  <si>
    <t>164</t>
  </si>
  <si>
    <t>60794103</t>
  </si>
  <si>
    <t>parapet dřevotřískový vnitřní povrch laminátový š 300mm</t>
  </si>
  <si>
    <t>-741633057</t>
  </si>
  <si>
    <t>165</t>
  </si>
  <si>
    <t>60794121</t>
  </si>
  <si>
    <t>koncovka PVC k parapetním dřevotřískovým deskám 600mm</t>
  </si>
  <si>
    <t>373344861</t>
  </si>
  <si>
    <t>166</t>
  </si>
  <si>
    <t>7669900-T1</t>
  </si>
  <si>
    <t>D+M kuchyńská linka dl.3255mm včetně vybavení (dřez,varná induk.deska,výsuvný koš,lednice,)</t>
  </si>
  <si>
    <t>1270522635</t>
  </si>
  <si>
    <t>167</t>
  </si>
  <si>
    <t>7669900-T2</t>
  </si>
  <si>
    <t>D+M kuch.linky dl.2,935+3,035 m včetně vybavení</t>
  </si>
  <si>
    <t>-1047566548</t>
  </si>
  <si>
    <t>2,95+3,035-0,60</t>
  </si>
  <si>
    <t>168</t>
  </si>
  <si>
    <t>766695213</t>
  </si>
  <si>
    <t>Montáž ostatních truhlářských konstrukcí prahů dveří jednokřídlových, šířky přes 100 mm</t>
  </si>
  <si>
    <t>-1370957597</t>
  </si>
  <si>
    <t>169</t>
  </si>
  <si>
    <t>61187161</t>
  </si>
  <si>
    <t>práh dveřní dřevěný dubový tl 20mm dl 820mm š 150mm</t>
  </si>
  <si>
    <t>32643200</t>
  </si>
  <si>
    <t>170</t>
  </si>
  <si>
    <t>61187181</t>
  </si>
  <si>
    <t>práh dveřní dřevěný dubový tl 20mm dl 920mm š 150mm</t>
  </si>
  <si>
    <t>-2119865076</t>
  </si>
  <si>
    <t>171</t>
  </si>
  <si>
    <t>998766102</t>
  </si>
  <si>
    <t>Přesun hmot pro konstrukce truhlářské stanovený z hmotnosti přesunovaného materiálu vodorovná dopravní vzdálenost do 50 m v objektech výšky přes 6 do 12 m</t>
  </si>
  <si>
    <t>2096749733</t>
  </si>
  <si>
    <t>767</t>
  </si>
  <si>
    <t>Konstrukce zámečnické</t>
  </si>
  <si>
    <t>172</t>
  </si>
  <si>
    <t>767165114</t>
  </si>
  <si>
    <t>Montáž zábradlí rovného madel z trubek nebo tenkostěnných profilů svařováním</t>
  </si>
  <si>
    <t>-1657228510</t>
  </si>
  <si>
    <t>"odk.Z1+Z2"2,10+1,80</t>
  </si>
  <si>
    <t>173</t>
  </si>
  <si>
    <t>14015024</t>
  </si>
  <si>
    <t>trubka ocelová bezešvá přesná jakost 11 353 40x5,0mm</t>
  </si>
  <si>
    <t>-1143798934</t>
  </si>
  <si>
    <t>174</t>
  </si>
  <si>
    <t>767990001</t>
  </si>
  <si>
    <t xml:space="preserve">Repase ocel.dveří 80*180 mm  m.č.0,02</t>
  </si>
  <si>
    <t>22643750</t>
  </si>
  <si>
    <t>175</t>
  </si>
  <si>
    <t>767990002</t>
  </si>
  <si>
    <t>Repase dveří ocel.80*197 cm - m.č.0,06</t>
  </si>
  <si>
    <t>1681846364</t>
  </si>
  <si>
    <t>176</t>
  </si>
  <si>
    <t>998767102</t>
  </si>
  <si>
    <t>Přesun hmot pro zámečnické konstrukce stanovený z hmotnosti přesunovaného materiálu vodorovná dopravní vzdálenost do 50 m v objektech výšky přes 6 do 12 m</t>
  </si>
  <si>
    <t>612733586</t>
  </si>
  <si>
    <t>771</t>
  </si>
  <si>
    <t>Podlahy z dlaždic</t>
  </si>
  <si>
    <t>177</t>
  </si>
  <si>
    <t>771474113</t>
  </si>
  <si>
    <t>Montáž soklíků z dlaždic keramických lepených flexibilním lepidlem rovných výšky přes 90 do 120 mm</t>
  </si>
  <si>
    <t>-1283816993</t>
  </si>
  <si>
    <t>"1.PP"0,80*2+0,95+1,40+0,30+0,60*2+0,92*2+2,20</t>
  </si>
  <si>
    <t>"1.NP"(2,20+0,92*2+1,10*2+0,95-0,80)</t>
  </si>
  <si>
    <t>"2.NP"2,20*2+1,25*2+1,10*2-0,80</t>
  </si>
  <si>
    <t>"3.NP"2,20+2,25*2+0,40*2-0,80-0,60+1,25*2+2,20</t>
  </si>
  <si>
    <t>2,20*2+0,90*2-0,60</t>
  </si>
  <si>
    <t>178</t>
  </si>
  <si>
    <t>59761416</t>
  </si>
  <si>
    <t>sokl-dlažba keramická slinutá hladká do interiéru i exteriéru 300x80mm</t>
  </si>
  <si>
    <t>1185463673</t>
  </si>
  <si>
    <t>254,545454545455*1,1 "Přepočtené koeficientem množství</t>
  </si>
  <si>
    <t>179</t>
  </si>
  <si>
    <t>771474133</t>
  </si>
  <si>
    <t>Montáž soklíků z dlaždic keramických lepených flexibilním lepidlem schodišťových stupňovitých výšky přes 90 do 120 mm</t>
  </si>
  <si>
    <t>-1468431345</t>
  </si>
  <si>
    <t>0,45*13*2</t>
  </si>
  <si>
    <t>0,45*21*2</t>
  </si>
  <si>
    <t>0,45*20</t>
  </si>
  <si>
    <t>180</t>
  </si>
  <si>
    <t>771574263</t>
  </si>
  <si>
    <t>Montáž podlah keramických pro mechanické zatížení protiskluzných lepených flexibilním lepidlem přes 9 do 12 ks/m2</t>
  </si>
  <si>
    <t>-1530910069</t>
  </si>
  <si>
    <t>Montáž podlah z dlaždic keramických lepených flexibilním lepidlem maloformátových pro vysoké mechanické zatížení protiskluzných nebo reliéfních (bezbariérových) přes 9 do 12 ks/m2</t>
  </si>
  <si>
    <t>https://podminky.urs.cz/item/CS_URS_2022_01/771574263</t>
  </si>
  <si>
    <t>"1.NP"6,97+1,4</t>
  </si>
  <si>
    <t>2,20*2,265+0,45*0,90</t>
  </si>
  <si>
    <t>"2.NP"2,20*1,20</t>
  </si>
  <si>
    <t>1,98+3,15</t>
  </si>
  <si>
    <t>"3.NP"1,98+3,90</t>
  </si>
  <si>
    <t>181</t>
  </si>
  <si>
    <t>59761409</t>
  </si>
  <si>
    <t>dlažba keramická slinutá protiskluzná do interiéru i exteriéru pro vysoké mechanické namáhání přes 9 do 12ks/m2</t>
  </si>
  <si>
    <t>835608561</t>
  </si>
  <si>
    <t>27,408*1,1 "Přepočtené koeficientem množství</t>
  </si>
  <si>
    <t>182</t>
  </si>
  <si>
    <t>771577111</t>
  </si>
  <si>
    <t>Příplatek k montáži podlah keramických lepených flexibilním lepidlem za plochu do 5 m2</t>
  </si>
  <si>
    <t>279848945</t>
  </si>
  <si>
    <t>Montáž podlah z dlaždic keramických lepených flexibilním lepidlem Příplatek k cenám za plochu do 5 m2 jednotlivě</t>
  </si>
  <si>
    <t>https://podminky.urs.cz/item/CS_URS_2022_01/771577111</t>
  </si>
  <si>
    <t>183</t>
  </si>
  <si>
    <t>771577114</t>
  </si>
  <si>
    <t>Příplatek k montáži podlah keramických lepených flexibilním lepidlem za spárování tmelem dvousložkovým</t>
  </si>
  <si>
    <t>1731496567</t>
  </si>
  <si>
    <t>Montáž podlah z dlaždic keramických lepených flexibilním lepidlem Příplatek k cenám za dvousložkový spárovací tmel</t>
  </si>
  <si>
    <t>https://podminky.urs.cz/item/CS_URS_2022_01/771577114</t>
  </si>
  <si>
    <t>184</t>
  </si>
  <si>
    <t>771121011</t>
  </si>
  <si>
    <t>Nátěr penetrační na podlahu</t>
  </si>
  <si>
    <t>-1120211980</t>
  </si>
  <si>
    <t>Příprava podkladu před provedením dlažby nátěr penetrační na podlahu</t>
  </si>
  <si>
    <t>https://podminky.urs.cz/item/CS_URS_2022_01/771121011</t>
  </si>
  <si>
    <t>28+8</t>
  </si>
  <si>
    <t>185</t>
  </si>
  <si>
    <t>771591115</t>
  </si>
  <si>
    <t>Podlahy - ostatní práce spárování silikonem</t>
  </si>
  <si>
    <t>-1294000908</t>
  </si>
  <si>
    <t>186</t>
  </si>
  <si>
    <t>771161021</t>
  </si>
  <si>
    <t>Montáž profilu ukončujícího pro plynulý přechod (dlažby s kobercem apod.)</t>
  </si>
  <si>
    <t>-14038215</t>
  </si>
  <si>
    <t>Příprava podkladu před provedením dlažby montáž profilu ukončujícího profilu pro plynulý přechod (dlažba-koberec apod.)</t>
  </si>
  <si>
    <t>https://podminky.urs.cz/item/CS_URS_2022_01/771161021</t>
  </si>
  <si>
    <t>187</t>
  </si>
  <si>
    <t>59054100</t>
  </si>
  <si>
    <t>profil přechodový Al s pohyblivým ramenem 8x20mm</t>
  </si>
  <si>
    <t>-2095657636</t>
  </si>
  <si>
    <t>12*1</t>
  </si>
  <si>
    <t>12*1,1 "Přepočtené koeficientem množství</t>
  </si>
  <si>
    <t>188</t>
  </si>
  <si>
    <t>771591191</t>
  </si>
  <si>
    <t>Podlahy - ostatní práce Příplatek k cenám za diagonální kladení dlažby</t>
  </si>
  <si>
    <t>353538915</t>
  </si>
  <si>
    <t>189</t>
  </si>
  <si>
    <t>771151022</t>
  </si>
  <si>
    <t>Samonivelační stěrka podlah pevnosti 30 MPa tl přes 3 do 5 mm</t>
  </si>
  <si>
    <t>1251849225</t>
  </si>
  <si>
    <t>Příprava podkladu před provedením dlažby samonivelační stěrka min.pevnosti 30 MPa, tloušťky přes 3 do 5 mm</t>
  </si>
  <si>
    <t>https://podminky.urs.cz/item/CS_URS_2022_01/771151022</t>
  </si>
  <si>
    <t>190</t>
  </si>
  <si>
    <t>998771102</t>
  </si>
  <si>
    <t>Přesun hmot pro podlahy z dlaždic stanovený z hmotnosti přesunovaného materiálu vodorovná dopravní vzdálenost do 50 m v objektech výšky přes 6 do 12 m</t>
  </si>
  <si>
    <t>-2084362080</t>
  </si>
  <si>
    <t>773</t>
  </si>
  <si>
    <t>Podlahy z litého teraca</t>
  </si>
  <si>
    <t>191</t>
  </si>
  <si>
    <t>773200940R</t>
  </si>
  <si>
    <t>Opravy obkladů schodišť z litého teraca poškozených hran stupňů nebo schodnic</t>
  </si>
  <si>
    <t>1670956301</t>
  </si>
  <si>
    <t>192</t>
  </si>
  <si>
    <t>773511261R</t>
  </si>
  <si>
    <t>Podlahy z přírodního litého teraca zřízení podlahy z vápencových drtí a cementu nebo suché teracové prosté (drť ve specifikaci) tl. 20 mm</t>
  </si>
  <si>
    <t>564848739</t>
  </si>
  <si>
    <t>0,95*1,10</t>
  </si>
  <si>
    <t>2,20*0,90</t>
  </si>
  <si>
    <t>2,20*2,25+1,0*0,30</t>
  </si>
  <si>
    <t>193</t>
  </si>
  <si>
    <t>773993901</t>
  </si>
  <si>
    <t>Broušení stávající podlahy z litého teraca</t>
  </si>
  <si>
    <t>1315748136</t>
  </si>
  <si>
    <t>Údržba podlah z litého teraca broušení stávající podlahy</t>
  </si>
  <si>
    <t>https://podminky.urs.cz/item/CS_URS_2022_01/773993901</t>
  </si>
  <si>
    <t>2,20*1,20*2</t>
  </si>
  <si>
    <t>194</t>
  </si>
  <si>
    <t>998773102</t>
  </si>
  <si>
    <t>Přesun hmot pro podlahy teracové lité stanovený z hmotnosti přesunovaného materiálu vodorovná dopravní vzdálenost do 50 m v objektech výšky přes 6 do 12 m</t>
  </si>
  <si>
    <t>1308511865</t>
  </si>
  <si>
    <t>776</t>
  </si>
  <si>
    <t>Podlahy povlakové</t>
  </si>
  <si>
    <t>195</t>
  </si>
  <si>
    <t>776111311</t>
  </si>
  <si>
    <t>Příprava podkladu vysátí podlah</t>
  </si>
  <si>
    <t>-227523808</t>
  </si>
  <si>
    <t>196</t>
  </si>
  <si>
    <t>776121111</t>
  </si>
  <si>
    <t>Příprava podkladu penetrace vodou ředitelná na savý podklad (válečkováním) ředěná v poměru 1:3 podlah</t>
  </si>
  <si>
    <t>1704763862</t>
  </si>
  <si>
    <t>197</t>
  </si>
  <si>
    <t>776141121</t>
  </si>
  <si>
    <t>Příprava podkladu vyrovnání samonivelační stěrkou podlah min.pevnosti 30 MPa, tloušťky do 3 mm</t>
  </si>
  <si>
    <t>1809502293</t>
  </si>
  <si>
    <t>198</t>
  </si>
  <si>
    <t>776231111</t>
  </si>
  <si>
    <t>Montáž podlahovin z vinylu lepením lamel nebo čtverců standardním lepidlem</t>
  </si>
  <si>
    <t>-1058796740</t>
  </si>
  <si>
    <t>"1.NP"4,71+8,80+18,77+9,61+9,84</t>
  </si>
  <si>
    <t>"2.NP"9,23+9,50+16,16+12,75+10,02</t>
  </si>
  <si>
    <t>"3.NP"2,63</t>
  </si>
  <si>
    <t>199</t>
  </si>
  <si>
    <t>28411050</t>
  </si>
  <si>
    <t>dílce vinylové tl 2,0mm, nášlapná vrstva 0,40mm, úprava PUR, třída zátěže 23/32/41, otlak 0,05mm, R10, třída otěru T, hořlavost Bfl S1, bez ftalátů</t>
  </si>
  <si>
    <t>-365357056</t>
  </si>
  <si>
    <t>112*1</t>
  </si>
  <si>
    <t>112*1,1 "Přepočtené koeficientem množství</t>
  </si>
  <si>
    <t>200</t>
  </si>
  <si>
    <t>776411111</t>
  </si>
  <si>
    <t>Montáž soklíků lepením obvodových, výšky do 80 mm</t>
  </si>
  <si>
    <t>-2067701589</t>
  </si>
  <si>
    <t>201</t>
  </si>
  <si>
    <t>28411003</t>
  </si>
  <si>
    <t>lišta soklová PVC 30x30mm</t>
  </si>
  <si>
    <t>-2051316481</t>
  </si>
  <si>
    <t>120*1,05 "Přepočtené koeficientem množství</t>
  </si>
  <si>
    <t>202</t>
  </si>
  <si>
    <t>998776202</t>
  </si>
  <si>
    <t>Přesun hmot pro podlahy povlakové stanovený procentní sazbou (%) z ceny vodorovná dopravní vzdálenost do 50 m v objektech výšky přes 6 do 12 m</t>
  </si>
  <si>
    <t>%</t>
  </si>
  <si>
    <t>129155288</t>
  </si>
  <si>
    <t>777</t>
  </si>
  <si>
    <t>Podlahy lité</t>
  </si>
  <si>
    <t>203</t>
  </si>
  <si>
    <t>777111111</t>
  </si>
  <si>
    <t>Příprava podkladu před provedením litých podlah vysátí</t>
  </si>
  <si>
    <t>-1457214597</t>
  </si>
  <si>
    <t>204</t>
  </si>
  <si>
    <t>777111123</t>
  </si>
  <si>
    <t>Příprava podkladu před provedením litých podlah obroušení strojní</t>
  </si>
  <si>
    <t>846849376</t>
  </si>
  <si>
    <t>205</t>
  </si>
  <si>
    <t>777121105</t>
  </si>
  <si>
    <t>Vyrovnání podkladu epoxidovou stěrkou plněnou pískem, tloušťky do 3 mm, plochy přes 1,0 m2</t>
  </si>
  <si>
    <t>1431435429</t>
  </si>
  <si>
    <t>206</t>
  </si>
  <si>
    <t>777131101</t>
  </si>
  <si>
    <t>Penetrační nátěr podlahy epoxidový, na podklad suchý a vyzrálý</t>
  </si>
  <si>
    <t>1401508825</t>
  </si>
  <si>
    <t>207</t>
  </si>
  <si>
    <t>998777102</t>
  </si>
  <si>
    <t>Přesun hmot pro podlahy lité stanovený z hmotnosti přesunovaného materiálu vodorovná dopravní vzdálenost do 50 m v objektech výšky přes 6 do 12 m</t>
  </si>
  <si>
    <t>-581421801</t>
  </si>
  <si>
    <t>781</t>
  </si>
  <si>
    <t>Dokončovací práce - obklady</t>
  </si>
  <si>
    <t>208</t>
  </si>
  <si>
    <t>781474113</t>
  </si>
  <si>
    <t>Montáž obkladů vnitřních keramických hladkých přes 12 do 19 ks/m2 lepených flexibilním lepidlem</t>
  </si>
  <si>
    <t>1573546070</t>
  </si>
  <si>
    <t>Montáž obkladů vnitřních stěn z dlaždic keramických lepených flexibilním lepidlem maloformátových hladkých přes 12 do 19 ks/m2</t>
  </si>
  <si>
    <t>https://podminky.urs.cz/item/CS_URS_2022_01/781474113</t>
  </si>
  <si>
    <t>"1.NP"</t>
  </si>
  <si>
    <t>"1,04"(1,79*2+1,0*2-0,70)*2,0</t>
  </si>
  <si>
    <t>"1,05"(1,38*2+1,0*2-0,70)*2,0</t>
  </si>
  <si>
    <t>"1.07"(2,10*2+1,45*2-0,70)*2,0</t>
  </si>
  <si>
    <t>"za kuch.linkou"(3,325+0,60*2)*0,60</t>
  </si>
  <si>
    <t>"2.NP-2.03"(0,90*2+2,20*2-0,60)*2,0</t>
  </si>
  <si>
    <t>"2,04"(1,225*2+2,685*2-0,70)*2,0</t>
  </si>
  <si>
    <t>"2,05"(0,70+3,05+3,01+0,60)*0,70</t>
  </si>
  <si>
    <t>"3.NP-3,03"(2,85+0,70*2)*0,70</t>
  </si>
  <si>
    <t>"3,04"(1,95*2+2,0*2-0,60)*2,0</t>
  </si>
  <si>
    <t>209</t>
  </si>
  <si>
    <t>59761066</t>
  </si>
  <si>
    <t>obklad keramický reliéfní pro interiér přes 12 do 19ks/m2</t>
  </si>
  <si>
    <t>-483238918</t>
  </si>
  <si>
    <t>82*1</t>
  </si>
  <si>
    <t>82*1,1 "Přepočtené koeficientem množství</t>
  </si>
  <si>
    <t>210</t>
  </si>
  <si>
    <t>781477111</t>
  </si>
  <si>
    <t>Příplatek k montáži obkladů vnitřních keramických hladkých za plochu do 10 m2</t>
  </si>
  <si>
    <t>959307422</t>
  </si>
  <si>
    <t>Montáž obkladů vnitřních stěn z dlaždic keramických Příplatek k cenám za plochu do 10 m2 jednotlivě</t>
  </si>
  <si>
    <t>https://podminky.urs.cz/item/CS_URS_2022_01/781477111</t>
  </si>
  <si>
    <t>211</t>
  </si>
  <si>
    <t>781469195</t>
  </si>
  <si>
    <t>Příplatek k montáži obkladů vnitřních z čediče za spáry bílým cementem</t>
  </si>
  <si>
    <t>263630302</t>
  </si>
  <si>
    <t>Montáž obkladů vnitřních stěn z dlaždic z taveného čediče Příplatek k cenám za spárování cement bílý</t>
  </si>
  <si>
    <t>https://podminky.urs.cz/item/CS_URS_2022_01/781469195</t>
  </si>
  <si>
    <t>212</t>
  </si>
  <si>
    <t>781495115</t>
  </si>
  <si>
    <t>Spárování vnitřních obkladů silikonem</t>
  </si>
  <si>
    <t>1179503864</t>
  </si>
  <si>
    <t>Obklad - dokončující práce ostatní práce spárování silikonem</t>
  </si>
  <si>
    <t>https://podminky.urs.cz/item/CS_URS_2022_01/781495115</t>
  </si>
  <si>
    <t>213</t>
  </si>
  <si>
    <t>781121011</t>
  </si>
  <si>
    <t>Nátěr penetrační na stěnu</t>
  </si>
  <si>
    <t>1141632570</t>
  </si>
  <si>
    <t>Příprava podkladu před provedením obkladu nátěr penetrační na stěnu</t>
  </si>
  <si>
    <t>https://podminky.urs.cz/item/CS_URS_2022_01/781121011</t>
  </si>
  <si>
    <t>214</t>
  </si>
  <si>
    <t>781495141</t>
  </si>
  <si>
    <t>Ostatní prvky průnik obkladem kruhový, bez izolace do 30 DN</t>
  </si>
  <si>
    <t>1657206768</t>
  </si>
  <si>
    <t>215</t>
  </si>
  <si>
    <t>781495142</t>
  </si>
  <si>
    <t>Ostatní prvky průnik obkladem kruhový, bez izolace přes 30 do 90 DN</t>
  </si>
  <si>
    <t>1332241613</t>
  </si>
  <si>
    <t>216</t>
  </si>
  <si>
    <t>781495143</t>
  </si>
  <si>
    <t>Ostatní prvky průnik obkladem kruhový, bez izolace přes 90 DN</t>
  </si>
  <si>
    <t>489944819</t>
  </si>
  <si>
    <t>217</t>
  </si>
  <si>
    <t>781734111</t>
  </si>
  <si>
    <t>Montáž obkladů vnějších stěn z obkladaček cihelných lepených flexibilním lepidlem do 50 ks/m2</t>
  </si>
  <si>
    <t>-550957938</t>
  </si>
  <si>
    <t>218</t>
  </si>
  <si>
    <t>597990001</t>
  </si>
  <si>
    <t>Specifikace keram.obkladu (lícovaný pásek- hnědý)</t>
  </si>
  <si>
    <t>1328914382</t>
  </si>
  <si>
    <t>24,19*1,05 "Přepočtené koeficientem množství</t>
  </si>
  <si>
    <t>219</t>
  </si>
  <si>
    <t>998781102</t>
  </si>
  <si>
    <t>Přesun hmot pro obklady keramické stanovený z hmotnosti přesunovaného materiálu vodorovná dopravní vzdálenost do 50 m v objektech výšky přes 6 do 12 m</t>
  </si>
  <si>
    <t>-2030065085</t>
  </si>
  <si>
    <t>783</t>
  </si>
  <si>
    <t>Dokončovací práce - nátěry</t>
  </si>
  <si>
    <t>220</t>
  </si>
  <si>
    <t>783213111</t>
  </si>
  <si>
    <t>Napouštěcí nátěr tesařských konstrukcí zabudovaných do konstrukce proti dřevokazným houbám, hmyzu a plísním jednonásobný syntetický</t>
  </si>
  <si>
    <t>-1962499528</t>
  </si>
  <si>
    <t>"stávající trámy"(0,16+0,20)*2*2,90*6</t>
  </si>
  <si>
    <t>(0,16+0,20)*2*4,10*6</t>
  </si>
  <si>
    <t>"zabednění"1,0*4</t>
  </si>
  <si>
    <t>221</t>
  </si>
  <si>
    <t>783301313</t>
  </si>
  <si>
    <t>Příprava podkladu zámečnických konstrukcí před provedením nátěru odmaštění odmašťovačem ředidlovým</t>
  </si>
  <si>
    <t>-807790530</t>
  </si>
  <si>
    <t>3,90*0,15</t>
  </si>
  <si>
    <t>"zárubně"1,65*5</t>
  </si>
  <si>
    <t>1,75*16</t>
  </si>
  <si>
    <t>1,85*1</t>
  </si>
  <si>
    <t>"dveře 002"0,90*1,90*2,1</t>
  </si>
  <si>
    <t>"004"0,90*2,10*2,1</t>
  </si>
  <si>
    <t>"stávající zábradlí"2,40*1,20*2*3</t>
  </si>
  <si>
    <t>"žebřík na půdu"3,8*0,45*2</t>
  </si>
  <si>
    <t>222</t>
  </si>
  <si>
    <t>783314101</t>
  </si>
  <si>
    <t>Základní nátěr zámečnických konstrukcí jednonásobný syntetický</t>
  </si>
  <si>
    <t>1283808792</t>
  </si>
  <si>
    <t>223</t>
  </si>
  <si>
    <t>783314201</t>
  </si>
  <si>
    <t>Základní antikorozní nátěr zámečnických konstrukcí jednonásobný syntetický standardní</t>
  </si>
  <si>
    <t>711080913</t>
  </si>
  <si>
    <t>224</t>
  </si>
  <si>
    <t>783317101</t>
  </si>
  <si>
    <t>Krycí nátěr (email) zámečnických konstrukcí jednonásobný syntetický standardní</t>
  </si>
  <si>
    <t>204342771</t>
  </si>
  <si>
    <t>225</t>
  </si>
  <si>
    <t>783933151</t>
  </si>
  <si>
    <t>Penetrační nátěr betonových podlah hladkých (z pohledového nebo gletovaného betonu, stěrky apod.) epoxidový</t>
  </si>
  <si>
    <t>802842061</t>
  </si>
  <si>
    <t>3,32+13,89+17,23</t>
  </si>
  <si>
    <t>"m.č.003"1,70*0,10*2</t>
  </si>
  <si>
    <t>226</t>
  </si>
  <si>
    <t>783937161</t>
  </si>
  <si>
    <t>Krycí (uzavírací) nátěr betonových podlah dvojnásobný epoxidový vodou ředitelný</t>
  </si>
  <si>
    <t>2003966933</t>
  </si>
  <si>
    <t>784</t>
  </si>
  <si>
    <t>Dokončovací práce - malby</t>
  </si>
  <si>
    <t>227</t>
  </si>
  <si>
    <t>784121001</t>
  </si>
  <si>
    <t>Oškrabání malby v místnostech výšky do 3,80 m</t>
  </si>
  <si>
    <t>-1508884448</t>
  </si>
  <si>
    <t>1067*1</t>
  </si>
  <si>
    <t>-66,936*2</t>
  </si>
  <si>
    <t>-5,79*2</t>
  </si>
  <si>
    <t>-3,445*1</t>
  </si>
  <si>
    <t>228</t>
  </si>
  <si>
    <t>784121007</t>
  </si>
  <si>
    <t>Oškrabání malby na schodišti o výšce podlaží do 3,80 m</t>
  </si>
  <si>
    <t>-1785105530</t>
  </si>
  <si>
    <t>233,644-26</t>
  </si>
  <si>
    <t>229</t>
  </si>
  <si>
    <t>784121011</t>
  </si>
  <si>
    <t>Rozmývání podkladu po oškrabání malby v místnostech výšky do 3,80 m</t>
  </si>
  <si>
    <t>-847484617</t>
  </si>
  <si>
    <t>230</t>
  </si>
  <si>
    <t>784121017</t>
  </si>
  <si>
    <t>Rozmývání podkladu po oškrabání malby na schodišti o výšce podlaží do 3,80 m</t>
  </si>
  <si>
    <t>-916992318</t>
  </si>
  <si>
    <t>231</t>
  </si>
  <si>
    <t>784171101</t>
  </si>
  <si>
    <t>Zakrytí nemalovaných ploch (materiál ve specifikaci) včetně pozdějšího odkrytí podlah</t>
  </si>
  <si>
    <t>-824515637</t>
  </si>
  <si>
    <t>28+104,39+72,8+54,04</t>
  </si>
  <si>
    <t>232</t>
  </si>
  <si>
    <t>784171111</t>
  </si>
  <si>
    <t>Zakrytí nemalovaných ploch (materiál ve specifikaci) včetně pozdějšího odkrytí svislých ploch např. stěn, oken, dveří v místnostech výšky do 3,80</t>
  </si>
  <si>
    <t>502878461</t>
  </si>
  <si>
    <t>233</t>
  </si>
  <si>
    <t>58124844</t>
  </si>
  <si>
    <t>fólie pro malířské potřeby zakrývací tl 25µ 4x5m</t>
  </si>
  <si>
    <t>572263385</t>
  </si>
  <si>
    <t>358*1</t>
  </si>
  <si>
    <t>358*1,05 "Přepočtené koeficientem množství</t>
  </si>
  <si>
    <t>234</t>
  </si>
  <si>
    <t>784181101</t>
  </si>
  <si>
    <t>Penetrace podkladu jednonásobná základní akrylátová v místnostech výšky do 3,80 m</t>
  </si>
  <si>
    <t>-980167018</t>
  </si>
  <si>
    <t>235</t>
  </si>
  <si>
    <t>784181107</t>
  </si>
  <si>
    <t>Penetrace podkladu jednonásobná základní akrylátová na schodišti o výšce podlaží do 3,80 m</t>
  </si>
  <si>
    <t>-975473687</t>
  </si>
  <si>
    <t>236</t>
  </si>
  <si>
    <t>784221101</t>
  </si>
  <si>
    <t>Malby z malířských směsí otěruvzdorných za sucha dvojnásobné, bílé za sucha otěruvzdorné dobře v místnostech výšky do 3,80 m</t>
  </si>
  <si>
    <t>-1653617675</t>
  </si>
  <si>
    <t>"stropy 1.PP"6,60+4,85+3,32+3,51</t>
  </si>
  <si>
    <t>"stropy 1.NP"6,97+13,89+17,23+2+1,4+4,71+3,04+8,8+18,77+9,61+9,84</t>
  </si>
  <si>
    <t>"stropy 2.NP"9,23+1,98+3,15+9,5+16,16+12,75+10,02+13,89+17,23</t>
  </si>
  <si>
    <t>"stropy 3.NP"1,98+5,7+3,9+2,63+36,52</t>
  </si>
  <si>
    <t>237</t>
  </si>
  <si>
    <t>784221107</t>
  </si>
  <si>
    <t>Malby z malířských směsí otěruvzdorných za sucha dvojnásobné, bílé za sucha otěruvzdorné dobře na schodišti o výšce podlaží do 3,80 m</t>
  </si>
  <si>
    <t>961727244</t>
  </si>
  <si>
    <t>"stropy"(7,32+8,13)*1,4+10,01</t>
  </si>
  <si>
    <t>"stěny"(2,20*2+2,80*2+3,72*2)*2,30</t>
  </si>
  <si>
    <t>(2,20*2+5,96*2+0,45*2+2,75*2)*3,60</t>
  </si>
  <si>
    <t>(4,55*2+2,20*2)*3,20</t>
  </si>
  <si>
    <t>(6,0*2+2,20*2)*2,25</t>
  </si>
  <si>
    <t>02 - Zdravotní instalace</t>
  </si>
  <si>
    <t xml:space="preserve">    35 - Stoky</t>
  </si>
  <si>
    <t xml:space="preserve">    63 - Kompletní konstrukce</t>
  </si>
  <si>
    <t xml:space="preserve">    89 - Ostatní konstrukce a práce-bourání</t>
  </si>
  <si>
    <t xml:space="preserve">      99 - Přesun hmot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</si>
  <si>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</si>
  <si>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</si>
  <si>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</si>
  <si>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</si>
  <si>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734 - Ústřední vytápění - armatury</t>
  </si>
  <si>
    <t>132212121</t>
  </si>
  <si>
    <t>Hloubení zapažených rýh šířky do 800 mm v soudržných horninách třídy těžitelnosti I skupiny 3 ručně</t>
  </si>
  <si>
    <t>447107072</t>
  </si>
  <si>
    <t>Hloubení zapažených rýh šířky do 800 mm ručně s urovnáním dna do předepsaného profilu a spádu v hornině třídy těžitelnosti I skupiny 3 soudržných</t>
  </si>
  <si>
    <t>https://podminky.urs.cz/item/CS_URS_2022_01/132212121</t>
  </si>
  <si>
    <t>151101101</t>
  </si>
  <si>
    <t>Zřízení příložného pažení a rozepření stěn rýh hl do 2 m</t>
  </si>
  <si>
    <t>-820611150</t>
  </si>
  <si>
    <t>151101111</t>
  </si>
  <si>
    <t>Odstranění příložného pažení a rozepření stěn rýh hl do 2 m</t>
  </si>
  <si>
    <t>-872480392</t>
  </si>
  <si>
    <t>-647602670</t>
  </si>
  <si>
    <t>981056255</t>
  </si>
  <si>
    <t>171251201</t>
  </si>
  <si>
    <t>Uložení sypaniny na skládky nebo meziskládky</t>
  </si>
  <si>
    <t>104612937</t>
  </si>
  <si>
    <t>Uložení sypaniny na skládky nebo meziskládky bez hutnění s upravením uložené sypaniny do předepsaného tvaru</t>
  </si>
  <si>
    <t>https://podminky.urs.cz/item/CS_URS_2022_01/171251201</t>
  </si>
  <si>
    <t>-1437766479</t>
  </si>
  <si>
    <t>174111101</t>
  </si>
  <si>
    <t>Zásyp jam, šachet rýh nebo kolem objektů sypaninou se zhutněním ručně</t>
  </si>
  <si>
    <t>1511938043</t>
  </si>
  <si>
    <t>Zásyp sypaninou z jakékoliv horniny ručně s uložením výkopku ve vrstvách se zhutněním jam, šachet, rýh nebo kolem objektů v těchto vykopávkách</t>
  </si>
  <si>
    <t>https://podminky.urs.cz/item/CS_URS_2022_01/174111101</t>
  </si>
  <si>
    <t>175111101</t>
  </si>
  <si>
    <t>Obsypání potrubí ručně sypaninou bez prohození, uloženou do 3 m</t>
  </si>
  <si>
    <t>-1706342093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</si>
  <si>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</si>
  <si>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https://podminky.urs.cz/item/CS_URS_2022_01/175111101</t>
  </si>
  <si>
    <t>58331351</t>
  </si>
  <si>
    <t>kamenivo těžené drobné frakce 0/4</t>
  </si>
  <si>
    <t>990803873</t>
  </si>
  <si>
    <t>310236261</t>
  </si>
  <si>
    <t>Zazdívka otvorů pl přes 0,0225 do 0,09 m2 ve zdivu nadzákladovém cihlami pálenými tl přes 450 do 600 mm</t>
  </si>
  <si>
    <t>395511324</t>
  </si>
  <si>
    <t>Zazdívka otvorů ve zdivu nadzákladovém cihlami pálenými plochy přes 0,0225 m2 do 0,09 m2, ve zdi tl. přes 450 do 600 mm</t>
  </si>
  <si>
    <t>https://podminky.urs.cz/item/CS_URS_2022_01/310236261</t>
  </si>
  <si>
    <t>Stoky</t>
  </si>
  <si>
    <t>359901111</t>
  </si>
  <si>
    <t>vyčištění stok, jakékoliv výšky</t>
  </si>
  <si>
    <t>867459319</t>
  </si>
  <si>
    <t>359901211</t>
  </si>
  <si>
    <t xml:space="preserve">Monitoring stoky (kamerový systém),  nová kanalizace</t>
  </si>
  <si>
    <t>321673368</t>
  </si>
  <si>
    <t>Monitoring stoky (kamerový systém), nová kanalizace</t>
  </si>
  <si>
    <t>359901212</t>
  </si>
  <si>
    <t>Monitoring stoky (kamerový systém), stávající kanalizace</t>
  </si>
  <si>
    <t>1520463283</t>
  </si>
  <si>
    <t>411386611</t>
  </si>
  <si>
    <t>Zabetonování prostupů ze suchých směsí pl do 0,09 m2 ve stropech</t>
  </si>
  <si>
    <t>-774395620</t>
  </si>
  <si>
    <t>451572111</t>
  </si>
  <si>
    <t>Lože pod potrubí otevřený výkop z kameniva drobného těženého</t>
  </si>
  <si>
    <t>186470477</t>
  </si>
  <si>
    <t>Kompletní konstrukce</t>
  </si>
  <si>
    <t>631311225</t>
  </si>
  <si>
    <t>Mazanina z betonu prostého vodostavebného V4, tl. přes 80 do 120 mm, B 25</t>
  </si>
  <si>
    <t>1387484154</t>
  </si>
  <si>
    <t>871R00001</t>
  </si>
  <si>
    <t>Napojení splaškové kanalizace na kanalizační šachty</t>
  </si>
  <si>
    <t>1036991575</t>
  </si>
  <si>
    <t>28611113</t>
  </si>
  <si>
    <t>trubka kanalizační PVC DN 110x1000mm SN4</t>
  </si>
  <si>
    <t>775738391</t>
  </si>
  <si>
    <t>3.5+2.3</t>
  </si>
  <si>
    <t>28611126</t>
  </si>
  <si>
    <t>trubka kanalizační PVC DN 125x1000mm SN4</t>
  </si>
  <si>
    <t>-598582010</t>
  </si>
  <si>
    <t>10.9+3</t>
  </si>
  <si>
    <t>877355221</t>
  </si>
  <si>
    <t>Montáž tvarovek na kanalizačním potrubí z trub z plastu z tvrdého PVC systém KG nebo z polypropylenu systém KG 2000 v otevřeném výkopu, dvouosých DN125</t>
  </si>
  <si>
    <t>-889644448</t>
  </si>
  <si>
    <t>877265271</t>
  </si>
  <si>
    <t>Montáž tvarovek na kanalizačním potrubí z trub z plastu z tvrdého PVC systém KG nebo z polypropylenu systém KG 2000 v otevřeném výkopu, lapačů střešních splavenin, DN100</t>
  </si>
  <si>
    <t>-1077055805</t>
  </si>
  <si>
    <t>R01</t>
  </si>
  <si>
    <t>Monolitická železobet. obdélníková nádrž, beton tř. C 25/30 - XA1, XC4, XF2, tl. stěny 200 mm, atyp</t>
  </si>
  <si>
    <t>9450580</t>
  </si>
  <si>
    <t>R02</t>
  </si>
  <si>
    <t>výztuž 10 505 R průměr 10mm</t>
  </si>
  <si>
    <t>-273883768</t>
  </si>
  <si>
    <t>R03</t>
  </si>
  <si>
    <t>Zřízení bednění betonových stěn v zapažené jámě, zřízení</t>
  </si>
  <si>
    <t>674980519</t>
  </si>
  <si>
    <t>R04</t>
  </si>
  <si>
    <t>Odstranění bednění betonových stěn v zapažené jámě,</t>
  </si>
  <si>
    <t>1649026</t>
  </si>
  <si>
    <t>R05</t>
  </si>
  <si>
    <t>Lože pod drobné objekty v otevřeném výkopu ze štěrkodrtě 0-63 tl. 150mm</t>
  </si>
  <si>
    <t>-1660916672</t>
  </si>
  <si>
    <t>R06</t>
  </si>
  <si>
    <t>Osazení poklopů litinových a ocelových včetně rámů, hmotnosti jednotlivě do 50 kg</t>
  </si>
  <si>
    <t>58441353</t>
  </si>
  <si>
    <t>R07</t>
  </si>
  <si>
    <t>Vodotěsný a plynotěsný poklop s nosností 1,5 t, určeno k předláždění dlažbou tl. 10mm, v rozích závitové sloupce se šroubem ke zvedání a zamykání, rozměru 600x600 mm</t>
  </si>
  <si>
    <t>-1502253450</t>
  </si>
  <si>
    <t>R08</t>
  </si>
  <si>
    <t>Požární ucpávka na svislém odpadním potrubí DN 110 - požární manžeta</t>
  </si>
  <si>
    <t>512129589</t>
  </si>
  <si>
    <t>Ostatní konstrukce a práce-bourání</t>
  </si>
  <si>
    <t>892271111</t>
  </si>
  <si>
    <t>Tlakové zkoušky vodou - DN100 nebo DN125</t>
  </si>
  <si>
    <t>1552350390</t>
  </si>
  <si>
    <t>953992311</t>
  </si>
  <si>
    <t>Dodání a osazení hmoždinek profilu 6 až 8 mm v ŽB stropech</t>
  </si>
  <si>
    <t>1725804305</t>
  </si>
  <si>
    <t>972054141</t>
  </si>
  <si>
    <t>Vybourání otvorů v ŽB stropech nebo klenbách pl do 0,0225 m2 tl do 150 mm</t>
  </si>
  <si>
    <t>615481487</t>
  </si>
  <si>
    <t>16,00</t>
  </si>
  <si>
    <t>981511116</t>
  </si>
  <si>
    <t>Demolice konstrukcí objektů z betonu prostého - 2,2 t/m3</t>
  </si>
  <si>
    <t>-1228942925</t>
  </si>
  <si>
    <t>997013112</t>
  </si>
  <si>
    <t>Vnitrostaveništní doprava suti a vybouraných hmot pro budovy v do 9 m s použitím mechanizace</t>
  </si>
  <si>
    <t>556830679</t>
  </si>
  <si>
    <t>Odvoz suti na skládku a vybouraných hmot nebo meziskládku do 1 km se složením</t>
  </si>
  <si>
    <t>479841477</t>
  </si>
  <si>
    <t>997013871</t>
  </si>
  <si>
    <t xml:space="preserve">Poplatek za uložení stavebního odpadu na recyklační skládce (skládkovné) směsného stavebního a demoličního kód odpadu  17 09 04</t>
  </si>
  <si>
    <t>-1489805192</t>
  </si>
  <si>
    <t>Poplatek za uložení stavebního odpadu na recyklační skládce (skládkovné) směsného stavebního a demoličního zatříděného do Katalogu odpadů pod kódem 17 09 04</t>
  </si>
  <si>
    <t>https://podminky.urs.cz/item/CS_URS_2022_01/997013871</t>
  </si>
  <si>
    <t>998011001</t>
  </si>
  <si>
    <t>Přesun hmot pro budovy zděné v do 6 m</t>
  </si>
  <si>
    <t>363211403</t>
  </si>
  <si>
    <t>997006006</t>
  </si>
  <si>
    <t>Drcení stavebního odpadu z demolic s dopravou na vzdálenost 100 m a s naložením do drtícího zařízení, betonového zdiva</t>
  </si>
  <si>
    <t>-242884001</t>
  </si>
  <si>
    <t>997006512</t>
  </si>
  <si>
    <t>Vodorovná doprava suti na skládku s naložením na dopravní prostředek a složením přes 100m do 1km</t>
  </si>
  <si>
    <t>-850862118</t>
  </si>
  <si>
    <t>997006519</t>
  </si>
  <si>
    <t>Příplatek k ceně z každý další i započatý 1km</t>
  </si>
  <si>
    <t>-1622211461</t>
  </si>
  <si>
    <t>721</t>
  </si>
  <si>
    <t>Zdravotechnika - vnitřní kanalizace</t>
  </si>
  <si>
    <t>721174043</t>
  </si>
  <si>
    <t>Potrubí kanalizační z PP odpadní systém HT DN 50</t>
  </si>
  <si>
    <t>-51730914</t>
  </si>
  <si>
    <t>721174024</t>
  </si>
  <si>
    <t>Potrubí kanalizační z PP odpadní systém HT DN 70</t>
  </si>
  <si>
    <t>1276458482</t>
  </si>
  <si>
    <t>721174025</t>
  </si>
  <si>
    <t>Potrubí kanalizační z PP odpadní systém HT DN 110</t>
  </si>
  <si>
    <t>-610393107</t>
  </si>
  <si>
    <t>721194105</t>
  </si>
  <si>
    <t>Vyvedení a upevnění odpadních výpustek DN 50</t>
  </si>
  <si>
    <t>1881461487</t>
  </si>
  <si>
    <t>721194107</t>
  </si>
  <si>
    <t>Vyvedení a upevnění odpadních výpustek DN 70</t>
  </si>
  <si>
    <t>377186565</t>
  </si>
  <si>
    <t>721194109</t>
  </si>
  <si>
    <t>Vyvedení a upevnění odpadních výpustek DN 100</t>
  </si>
  <si>
    <t>-1879551544</t>
  </si>
  <si>
    <t>7212265R1</t>
  </si>
  <si>
    <t>Kondenzační sifon podomítkový HL138 zápachová uzávěrka</t>
  </si>
  <si>
    <t>-1998777751</t>
  </si>
  <si>
    <t>721273153</t>
  </si>
  <si>
    <t>Ventilační hlavice z polypropylenu (PP) DN 110 (HL 810)</t>
  </si>
  <si>
    <t>528120231</t>
  </si>
  <si>
    <t>721274121</t>
  </si>
  <si>
    <t>Přivzdušňovací ventil vnitřní odpadních potrubí do DN 50</t>
  </si>
  <si>
    <t>-293213782</t>
  </si>
  <si>
    <t>721290111</t>
  </si>
  <si>
    <t>Zkouška těsnosti potrubí kanalizace vodou DN do 125</t>
  </si>
  <si>
    <t>1365572978</t>
  </si>
  <si>
    <t>Zkouška těsnosti kanalizace v objektech vodou do DN 125</t>
  </si>
  <si>
    <t>https://podminky.urs.cz/item/CS_URS_2022_01/721290111</t>
  </si>
  <si>
    <t>998721202</t>
  </si>
  <si>
    <t>Přesun hmot procentní sazbou pro vnitřní kanalizace v objektech v od 6 do 12 m</t>
  </si>
  <si>
    <t>216498227</t>
  </si>
  <si>
    <t>722</t>
  </si>
  <si>
    <t>Zdravotechnika - vnitřní vodovod</t>
  </si>
  <si>
    <t>722174022</t>
  </si>
  <si>
    <t>Potrubí vodovodní plastové PPR svar polyfuze PN 20 D 20 x 3,4 mm</t>
  </si>
  <si>
    <t>742105229</t>
  </si>
  <si>
    <t>722174023</t>
  </si>
  <si>
    <t>Potrubí vodovodní plastové PPR svar polyfuze PN 20 D 25 x 4,2 mm</t>
  </si>
  <si>
    <t>53581884</t>
  </si>
  <si>
    <t>722174024</t>
  </si>
  <si>
    <t>Potrubí vodovodní plastové PPR svar polyfuze PN 20 D 32 x5,4 mm</t>
  </si>
  <si>
    <t>419928059</t>
  </si>
  <si>
    <t>722174025</t>
  </si>
  <si>
    <t>Potrubí vodovodní plastové PPR svar polyfuze PN 20 D 40 x 6,7 mm</t>
  </si>
  <si>
    <t>1086497333</t>
  </si>
  <si>
    <t>722181252</t>
  </si>
  <si>
    <t>Ochrana vodovodního potrubí přilepenými tepelně izolačními trubicemi z PE tl přes 20 do 25 mm DN přes 22 do 42 mm</t>
  </si>
  <si>
    <t>1167365619</t>
  </si>
  <si>
    <t>722181253</t>
  </si>
  <si>
    <t>Ochrana vodovodního potrubí přilepenými tepelně izolačními trubicemi z PE tl přes 20 do 25 mm DN přes 42 do 62 mm</t>
  </si>
  <si>
    <t>-1278683295</t>
  </si>
  <si>
    <t>722190401</t>
  </si>
  <si>
    <t>Vyvedení a upevnění výpustku do DN 25</t>
  </si>
  <si>
    <t>-2039612309</t>
  </si>
  <si>
    <t>722230103</t>
  </si>
  <si>
    <t>Ventil přímý G 1 se dvěma závity</t>
  </si>
  <si>
    <t>1638482667</t>
  </si>
  <si>
    <t>722230104</t>
  </si>
  <si>
    <t>Ventil přímý G 5/4 se dvěma závity</t>
  </si>
  <si>
    <t>-699666843</t>
  </si>
  <si>
    <t>722230105</t>
  </si>
  <si>
    <t>Ventil přímý G 6/4 se dvěma závity</t>
  </si>
  <si>
    <t>-1821717319</t>
  </si>
  <si>
    <t>722231142</t>
  </si>
  <si>
    <t>Ventil závitový pojistný rohový G 3/4</t>
  </si>
  <si>
    <t>-1054827800</t>
  </si>
  <si>
    <t>722262164</t>
  </si>
  <si>
    <t>Vodoměr horizontální DN 25 x 260mm, Qn 5</t>
  </si>
  <si>
    <t>-1969250023</t>
  </si>
  <si>
    <t>722270105</t>
  </si>
  <si>
    <t>Vodoměrná sestava - závitová G 2</t>
  </si>
  <si>
    <t>951311277</t>
  </si>
  <si>
    <t>722290215</t>
  </si>
  <si>
    <t>Zkouška těsnosti vodovodního potrubí hrdlového nebo přírubového do DN 100</t>
  </si>
  <si>
    <t>-1695051355</t>
  </si>
  <si>
    <t>722290234</t>
  </si>
  <si>
    <t>Proplach a dezinfekce vodovodního potrubí do DN 80</t>
  </si>
  <si>
    <t>659324001</t>
  </si>
  <si>
    <t>998722202</t>
  </si>
  <si>
    <t>Přesun hmot procentní sazbou pro vnitřní vodovod v objektech v přes 6 do 12 m</t>
  </si>
  <si>
    <t>-683360294</t>
  </si>
  <si>
    <t>724</t>
  </si>
  <si>
    <t>Zdravotechnika - strojní vybavení</t>
  </si>
  <si>
    <t>724231127</t>
  </si>
  <si>
    <t>Příslušenství domovních vodáren měřící manometr s membránou typ 1593</t>
  </si>
  <si>
    <t>-121703362</t>
  </si>
  <si>
    <t>rozbor pitné vody, z vod podzemních dle Vyhl. č. 252/2004 Sb., příloha č. 5 (pitná voda ze zdrojů vody povrchových nebo podzemních ovlivněné vodou povrchovou)</t>
  </si>
  <si>
    <t>-260602071</t>
  </si>
  <si>
    <t>55347201</t>
  </si>
  <si>
    <t>dvířka vanová nerezová, NVD 200X300 (servisní dvířka pro uzávěry a čistící kusy)</t>
  </si>
  <si>
    <t>1794272678</t>
  </si>
  <si>
    <t>724242513</t>
  </si>
  <si>
    <t>filtry domácí na teplou vodu se zpětným proplachem, 5/4"</t>
  </si>
  <si>
    <t>1897894830</t>
  </si>
  <si>
    <t>725</t>
  </si>
  <si>
    <t>Zdravotechnika - zařizovací předměty</t>
  </si>
  <si>
    <t>725112022</t>
  </si>
  <si>
    <t>Klozet keramický závěsný na nosné stěny s hlubokým splachováním odpad vodorovný</t>
  </si>
  <si>
    <t>599758187</t>
  </si>
  <si>
    <t>Zařízení záchodů klozety keramické závěsné na nosné stěny s hlubokým splachováním odpad vodorovný</t>
  </si>
  <si>
    <t>https://podminky.urs.cz/item/CS_URS_2022_01/725112022</t>
  </si>
  <si>
    <t>725119121</t>
  </si>
  <si>
    <t>montáž klozetových mís, kombi</t>
  </si>
  <si>
    <t>557818643</t>
  </si>
  <si>
    <t>725211602</t>
  </si>
  <si>
    <t>Umyvadla keramická bez výtokových armatur se zápachovou uzávěrkou připevněná na stěnu šrouby bílá bez sloupu nebo krytu na sifon 550 mm</t>
  </si>
  <si>
    <t>1371208164</t>
  </si>
  <si>
    <t>725219101</t>
  </si>
  <si>
    <t>montáž umyvadel na konzoly</t>
  </si>
  <si>
    <t>422499417</t>
  </si>
  <si>
    <t>721220801</t>
  </si>
  <si>
    <t>Demontáž zápachových uzávěrek, do DN 70 (0.00310 t - suť)</t>
  </si>
  <si>
    <t>-21060422</t>
  </si>
  <si>
    <t>721220802</t>
  </si>
  <si>
    <t>Demontáž zápachových uzávěrek, DN 100 (0.00420 t - suť)</t>
  </si>
  <si>
    <t>-1465147076</t>
  </si>
  <si>
    <t>722170801</t>
  </si>
  <si>
    <t>Demontáž rozvodů vody z plastů D do 25</t>
  </si>
  <si>
    <t>-1550630333</t>
  </si>
  <si>
    <t>Demontáž rozvodů vody z plastů do Ø 25 mm</t>
  </si>
  <si>
    <t>https://podminky.urs.cz/item/CS_URS_2022_01/722170801</t>
  </si>
  <si>
    <t>722220873</t>
  </si>
  <si>
    <t>Demontáž armatur závitových se závitem a šroubením G 1 (0.00547 t - suť)</t>
  </si>
  <si>
    <t>1010287082</t>
  </si>
  <si>
    <t>725110811</t>
  </si>
  <si>
    <t>Demontáž zařizovacích předmětů, demontáž klozetů, splachovacích (0.01933 t - suť)</t>
  </si>
  <si>
    <t>1252762764</t>
  </si>
  <si>
    <t>725210821</t>
  </si>
  <si>
    <t xml:space="preserve">Demontáž umyvadel bez výtokových armatur, umyvadel  (0.01946 t - suť)</t>
  </si>
  <si>
    <t>-1513141550</t>
  </si>
  <si>
    <t>Demontáž umyvadel bez výtokových armatur, umyvadel (0.01946 t - suť)</t>
  </si>
  <si>
    <t>725240811</t>
  </si>
  <si>
    <t>Demontáž sprchových kabin a vaniček, bez výtokových armatur, kabin (0.08800 t - suť)</t>
  </si>
  <si>
    <t>-1139242800</t>
  </si>
  <si>
    <t>725590811</t>
  </si>
  <si>
    <t>Vnitrostaveništní přemístění vybouraných hmot, zařizovacích předmětů do 6 m</t>
  </si>
  <si>
    <t>-1090186736</t>
  </si>
  <si>
    <t>721290821</t>
  </si>
  <si>
    <t>Vnitrostaveništní přemístění vybouraných hmot, vnitřní kanalizace do 6 m</t>
  </si>
  <si>
    <t>2010357340</t>
  </si>
  <si>
    <t>722290821</t>
  </si>
  <si>
    <t>Vnitrostaveništní přemístění vybouraných hmot, vnitřní vodovod do 6 m</t>
  </si>
  <si>
    <t>2062259791</t>
  </si>
  <si>
    <t>998725101</t>
  </si>
  <si>
    <t>Přesun hmot tonážní pro zařizovací předměty v objektech v do 6 m</t>
  </si>
  <si>
    <t>-1091989347</t>
  </si>
  <si>
    <t>726141031</t>
  </si>
  <si>
    <t>Předstěnový instalační systém do kombinovaných stěn, pro závěsné klozety</t>
  </si>
  <si>
    <t>-416840104</t>
  </si>
  <si>
    <t>Poznámka k položce:_x000d_
3 × WC, 1 × výlevka</t>
  </si>
  <si>
    <t>726191002</t>
  </si>
  <si>
    <t>souprava pro předstěnovou montáž</t>
  </si>
  <si>
    <t>-675409028</t>
  </si>
  <si>
    <t>72524113R</t>
  </si>
  <si>
    <t>Vanička sprchová atypická akrylátová</t>
  </si>
  <si>
    <t>-423606611</t>
  </si>
  <si>
    <t>72524510R</t>
  </si>
  <si>
    <t>Zástěna sprchová jednokřídlá do výšky 2000 mm atypické vaničky</t>
  </si>
  <si>
    <t>888987795</t>
  </si>
  <si>
    <t>725243902</t>
  </si>
  <si>
    <t>Montáž boxu sprchového</t>
  </si>
  <si>
    <t>-1047432639</t>
  </si>
  <si>
    <t>Sprchové boxy montáž sprchových boxů</t>
  </si>
  <si>
    <t>https://podminky.urs.cz/item/CS_URS_2022_01/725243902</t>
  </si>
  <si>
    <t>725319111</t>
  </si>
  <si>
    <t>Montáž dřezů ostatních typů</t>
  </si>
  <si>
    <t>1765734117</t>
  </si>
  <si>
    <t>725331111</t>
  </si>
  <si>
    <t>Výlevka bez výtokové armatury a splachovací nádrže, keramická se sklopnou plastovou mřížkou, 425 mm</t>
  </si>
  <si>
    <t>1317890652</t>
  </si>
  <si>
    <t>725339111</t>
  </si>
  <si>
    <t>Montáž výlevky</t>
  </si>
  <si>
    <t>-263905319</t>
  </si>
  <si>
    <t>725813111</t>
  </si>
  <si>
    <t>Ventil rohový bez připojovací trubičky nebo flexi hadičky G 1/2</t>
  </si>
  <si>
    <t>-769880798</t>
  </si>
  <si>
    <t>725819401</t>
  </si>
  <si>
    <t>montáž ventilů ostatních typů, s připojovací trubičkou</t>
  </si>
  <si>
    <t>1669944250</t>
  </si>
  <si>
    <t>725821326</t>
  </si>
  <si>
    <t>Baterie dřezové stojánkové pákové s otáčivým kulatým ústím a délkou ramínka 265 mm</t>
  </si>
  <si>
    <t>-582578345</t>
  </si>
  <si>
    <t>725822611</t>
  </si>
  <si>
    <t>Baterie umyvadlové stojánkové pákové bez výpusti</t>
  </si>
  <si>
    <t>-1459530110</t>
  </si>
  <si>
    <t>725822612</t>
  </si>
  <si>
    <t>Baterie umyvadlové stojánkové pákové s výpustí</t>
  </si>
  <si>
    <t>320880755</t>
  </si>
  <si>
    <t>725839101</t>
  </si>
  <si>
    <t>Montáž ostatních typů nástěnných nebo stojánkových baterií, G 1/2</t>
  </si>
  <si>
    <t>489038073</t>
  </si>
  <si>
    <t>725841331</t>
  </si>
  <si>
    <t>Baterie sprchové podomítkové (zápustné) kompletní</t>
  </si>
  <si>
    <t>-849398978</t>
  </si>
  <si>
    <t>725849412</t>
  </si>
  <si>
    <t>Montáž nástěnných baterií s pevnou výškou sprchy</t>
  </si>
  <si>
    <t>1607185140</t>
  </si>
  <si>
    <t>725851315</t>
  </si>
  <si>
    <t>Ventil odpadní pro zařizovací předměty, dřezy s přepadem, G 6/4 (HL 15u)</t>
  </si>
  <si>
    <t>1016905605</t>
  </si>
  <si>
    <t>725851325</t>
  </si>
  <si>
    <t>Ventil odpadní pro zařizovací předměty, umyvadla bez přepadu, G 5/4 (HL 15.1)</t>
  </si>
  <si>
    <t>546019641</t>
  </si>
  <si>
    <t>725859102</t>
  </si>
  <si>
    <t>montáž ventilů přes 32 do DN 50</t>
  </si>
  <si>
    <t>-1960623028</t>
  </si>
  <si>
    <t>725861102</t>
  </si>
  <si>
    <t>Zápachové uzávěrky zařizovacích předmětů, pro umyvadla DN 40 (HL 132/40)</t>
  </si>
  <si>
    <t>2111752605</t>
  </si>
  <si>
    <t>725862103</t>
  </si>
  <si>
    <t>Zápachové uzávěrky zařizovacích předmětů, pro dřezy DN 40/50 (HL 100G)</t>
  </si>
  <si>
    <t>1978128139</t>
  </si>
  <si>
    <t>725865322</t>
  </si>
  <si>
    <t>Zápachové uzávěrky zařizovacích předmětů, pro vany sprchových koutů s kulovým kloubem na odtoku, DN 40/50 (HL 524) a přepadovou trubicí</t>
  </si>
  <si>
    <t>-1558605340</t>
  </si>
  <si>
    <t>725869101</t>
  </si>
  <si>
    <t>montáž zápachových uzávěrek, umyvadlových do DN 40</t>
  </si>
  <si>
    <t>-2045059864</t>
  </si>
  <si>
    <t>725869204</t>
  </si>
  <si>
    <t>montáž zápachových uzávěrek, dřezových jednodílných DN 50</t>
  </si>
  <si>
    <t>-556055168</t>
  </si>
  <si>
    <t>998725202</t>
  </si>
  <si>
    <t>Přesun hmot stanovený procentní sazbou z ceny pro zařizovací předměty , vodorovná dopravní vzdálenost do 50m, v objektech výšky přes 6 do 12 m</t>
  </si>
  <si>
    <t>-1559761844</t>
  </si>
  <si>
    <t>734</t>
  </si>
  <si>
    <t>Ústřední vytápění - armatury</t>
  </si>
  <si>
    <t>734220102</t>
  </si>
  <si>
    <t>Ventil závitový regulační přímý G 1 PN 20 do 100°C vyvažovací</t>
  </si>
  <si>
    <t>-437674633</t>
  </si>
  <si>
    <t>998734101</t>
  </si>
  <si>
    <t>Přesun hmot tonážní pro armatury v objektech v do 6 m</t>
  </si>
  <si>
    <t>268572593</t>
  </si>
  <si>
    <t>76780001R</t>
  </si>
  <si>
    <t>Montáž podpěrných konstrukcí pro vedení potrubí</t>
  </si>
  <si>
    <t>567081780</t>
  </si>
  <si>
    <t xml:space="preserve">6,00                "Konstrukce pro potrubí vedené pod stropem"</t>
  </si>
  <si>
    <t>42390275</t>
  </si>
  <si>
    <t>objímka potrubí 2 1/2" rozpětí 76-81mm</t>
  </si>
  <si>
    <t>-755684971</t>
  </si>
  <si>
    <t>6,00</t>
  </si>
  <si>
    <t>31197002</t>
  </si>
  <si>
    <t>tyč závitová Pz 4.6 M8</t>
  </si>
  <si>
    <t>1229085440</t>
  </si>
  <si>
    <t>15,00/3/1,02</t>
  </si>
  <si>
    <t>Přesun hmot tonážní pro zámečnické konstrukce v objektech v do 12 m</t>
  </si>
  <si>
    <t>1121488065</t>
  </si>
  <si>
    <t>03 - Vytápění</t>
  </si>
  <si>
    <t xml:space="preserve">    731 - Ústřední vytápění - kotelny</t>
  </si>
  <si>
    <t xml:space="preserve">    732 - Ústřední vytápění - strojovny</t>
  </si>
  <si>
    <t xml:space="preserve">    733 - Ústřední vytápění - potrubí</t>
  </si>
  <si>
    <t xml:space="preserve">    735 - Ústřední vytápění - otopná tělesa</t>
  </si>
  <si>
    <t xml:space="preserve">    900 - Koordinace</t>
  </si>
  <si>
    <t xml:space="preserve">    901 - Topná zkouška</t>
  </si>
  <si>
    <t xml:space="preserve">    903 - Demontáže topného systému</t>
  </si>
  <si>
    <t xml:space="preserve">    930 - Stavební přípomoc</t>
  </si>
  <si>
    <t>R713000001</t>
  </si>
  <si>
    <t>pouzdrová izolace tl. 0,6mm do DN20, D+M</t>
  </si>
  <si>
    <t>1989598371</t>
  </si>
  <si>
    <t>Poznámka k položce:_x000d_
v drážkách ve zdivu a v podlaze, Potrubí v 1PP není izolované, "topí"</t>
  </si>
  <si>
    <t>R722000001</t>
  </si>
  <si>
    <t>sestava pro napojení SV, D+M</t>
  </si>
  <si>
    <t>ks</t>
  </si>
  <si>
    <t>559488090</t>
  </si>
  <si>
    <t>Poznámka k položce:_x000d_
obsahuje 2x kulový kohout KK15 se šroubením na hadici, hadici do 4m délky , Voéda se dopouští na základě sledování manometru. Hadice se po dopuštění musí odpojit!</t>
  </si>
  <si>
    <t>731</t>
  </si>
  <si>
    <t>Ústřední vytápění - kotelny</t>
  </si>
  <si>
    <t>731191945</t>
  </si>
  <si>
    <t>Napuštění kotle po opravě plocha kotle do 100 m2</t>
  </si>
  <si>
    <t>-1204465574</t>
  </si>
  <si>
    <t>731391815</t>
  </si>
  <si>
    <t>Vypuštění vody z kotle samospádem plocha kotle do 100 m2</t>
  </si>
  <si>
    <t>2076457936</t>
  </si>
  <si>
    <t>732</t>
  </si>
  <si>
    <t>Ústřední vytápění - strojovny</t>
  </si>
  <si>
    <t>R732000001</t>
  </si>
  <si>
    <t>pol.E,tl.exp.nádoba Reflex 80l/6bar, D+M</t>
  </si>
  <si>
    <t>499214612</t>
  </si>
  <si>
    <t>R7320000011</t>
  </si>
  <si>
    <t>pol.MK, spec.ventil 1", D+M</t>
  </si>
  <si>
    <t>-645467835</t>
  </si>
  <si>
    <t>Poznámka k položce:_x000d_
dodávka s expanzní nádobou</t>
  </si>
  <si>
    <t>R732000002</t>
  </si>
  <si>
    <t>pol.Č., čerpadlo DN 32, D+M</t>
  </si>
  <si>
    <t>563992901</t>
  </si>
  <si>
    <t>Poznámka k položce:_x000d_
s proměnným průtokem, 1892l/h, při 3,5 m v.sl.,, výpočtový průtok 80/65C</t>
  </si>
  <si>
    <t>733</t>
  </si>
  <si>
    <t>Ústřední vytápění - potrubí</t>
  </si>
  <si>
    <t>733111123</t>
  </si>
  <si>
    <t>Potrubí ocelové závitové bezešvé běžné nízkotlaké nebo středotlaké DN 15</t>
  </si>
  <si>
    <t>1653943349</t>
  </si>
  <si>
    <t>733111124</t>
  </si>
  <si>
    <t>Potrubí ocelové závitové bezešvé běžné nízkotlaké nebo středotlaké DN 20</t>
  </si>
  <si>
    <t>-496390872</t>
  </si>
  <si>
    <t>733111125</t>
  </si>
  <si>
    <t>Potrubí ocelové závitové bezešvé běžné nízkotlaké nebo středotlaké DN 25</t>
  </si>
  <si>
    <t>1452929933</t>
  </si>
  <si>
    <t>733111126</t>
  </si>
  <si>
    <t>Potrubí ocelové závitové bezešvé běžné nízkotlaké nebo středotlaké DN 32</t>
  </si>
  <si>
    <t>-1422915092</t>
  </si>
  <si>
    <t>733111127</t>
  </si>
  <si>
    <t>Potrubí ocelové závitové bezešvé běžné nízkotlaké nebo středotlaké DN 40</t>
  </si>
  <si>
    <t>-1617369442</t>
  </si>
  <si>
    <t xml:space="preserve">2*0.5   </t>
  </si>
  <si>
    <t>733113113</t>
  </si>
  <si>
    <t>Příplatek k porubí z trubek ocelových závitových za zhotovení závitové ocelové přípojky DN 15</t>
  </si>
  <si>
    <t>172004553</t>
  </si>
  <si>
    <t>Poznámka k položce:_x000d_
nové připojení 16ti těles</t>
  </si>
  <si>
    <t>733190107</t>
  </si>
  <si>
    <t>Zkouška těsnosti potrubí ocelové závitové do DN 40</t>
  </si>
  <si>
    <t>-1732535240</t>
  </si>
  <si>
    <t>Poznámka k položce:_x000d_
včetně rozvodů ve 3NP</t>
  </si>
  <si>
    <t>733191112</t>
  </si>
  <si>
    <t>Manžeta prostupová pro ocelové potrubí přes 20 do DN 32</t>
  </si>
  <si>
    <t>-708176566</t>
  </si>
  <si>
    <t>733191924</t>
  </si>
  <si>
    <t>Navaření odbočky na potrubí ocelové závitové DN 20</t>
  </si>
  <si>
    <t>469190286</t>
  </si>
  <si>
    <t>Poznámka k položce:_x000d_
navaření potrubí na tři stávající stoupačky</t>
  </si>
  <si>
    <t>733191927</t>
  </si>
  <si>
    <t>Navaření odbočky na potrubí ocelové závitové DN 40</t>
  </si>
  <si>
    <t>1240463269</t>
  </si>
  <si>
    <t>Poznámka k položce:_x000d_
připojení kotle</t>
  </si>
  <si>
    <t>R734000001</t>
  </si>
  <si>
    <t>Radiátorový ventil s předregulací DN 15, D+M</t>
  </si>
  <si>
    <t>1774715791</t>
  </si>
  <si>
    <t>Poznámka k položce:_x000d_
Například Danfoss</t>
  </si>
  <si>
    <t>R734000002</t>
  </si>
  <si>
    <t>termostatická hlavice, D+M</t>
  </si>
  <si>
    <t>-2067729761</t>
  </si>
  <si>
    <t>Poznámka k položce:_x000d_
kompatibilní s ventilem</t>
  </si>
  <si>
    <t>R734000003</t>
  </si>
  <si>
    <t>Automatický odvzdušňovací ventil, D+M</t>
  </si>
  <si>
    <t>970585763</t>
  </si>
  <si>
    <t>Poznámka k položce:_x000d_
v nejvyšších místech otopné soustavy</t>
  </si>
  <si>
    <t>734251135</t>
  </si>
  <si>
    <t>Ventil pojistný čepový rohový G 1 PN 16 do 200°C</t>
  </si>
  <si>
    <t>1074010257</t>
  </si>
  <si>
    <t>734261233</t>
  </si>
  <si>
    <t>Šroubení topenářské přímé G 1/2 PN 16 do 120°C</t>
  </si>
  <si>
    <t>1029856759</t>
  </si>
  <si>
    <t>734291124</t>
  </si>
  <si>
    <t>Kohout plnící a vypouštěcí G 3/4 PN 10 do 110°C závitový</t>
  </si>
  <si>
    <t>555309174</t>
  </si>
  <si>
    <t>734411101</t>
  </si>
  <si>
    <t>Teploměr technický s pevným stonkem a jímkou zadní připojení průměr 63 mm délky 50 mm</t>
  </si>
  <si>
    <t>1753947262</t>
  </si>
  <si>
    <t>734421101</t>
  </si>
  <si>
    <t>Tlakoměr s pevným stonkem a zpětnou klapkou tlak 0-16 bar průměr 50 mm spodní připojení</t>
  </si>
  <si>
    <t>226892948</t>
  </si>
  <si>
    <t>Poznámka k položce:_x000d_
Na tlakoměru se vyznačí tlak vody za studena-9,7mv.sl., tlak provozní a tlak max.</t>
  </si>
  <si>
    <t>735</t>
  </si>
  <si>
    <t>Ústřední vytápění - otopná tělesa</t>
  </si>
  <si>
    <t>735141112</t>
  </si>
  <si>
    <t>Montáž otopných těles lamelových na stěnu výšky tělesa přes 1400 mm</t>
  </si>
  <si>
    <t>K225050K</t>
  </si>
  <si>
    <t>Deskový radiátor KORADO RADIK Klasik 22/500/500, výkon 726 W</t>
  </si>
  <si>
    <t>Poznámka k položce:_x000d_
KORADO a.s.</t>
  </si>
  <si>
    <t>K226080K</t>
  </si>
  <si>
    <t>Deskový radiátor KORADO RADIK Klasik 22/600/800, výkon 1343 W</t>
  </si>
  <si>
    <t>1*2 'Přepočtené koeficientem množství</t>
  </si>
  <si>
    <t>R783000001</t>
  </si>
  <si>
    <t>2x základní nátěr do DN 20, D+M</t>
  </si>
  <si>
    <t>-1974728412</t>
  </si>
  <si>
    <t>R783000002</t>
  </si>
  <si>
    <t>2xz.n+2x vrchní nátěr do DN32</t>
  </si>
  <si>
    <t>-100440513</t>
  </si>
  <si>
    <t>900</t>
  </si>
  <si>
    <t>Koordinace</t>
  </si>
  <si>
    <t>R900000001</t>
  </si>
  <si>
    <t>Obhlídka stavby před objednávkou materiálu</t>
  </si>
  <si>
    <t>h</t>
  </si>
  <si>
    <t>-963350316</t>
  </si>
  <si>
    <t>R900000002</t>
  </si>
  <si>
    <t>Koordinace při stavbě</t>
  </si>
  <si>
    <t>-1017227383</t>
  </si>
  <si>
    <t>Poznámka k položce:_x000d_
se stavbou, elektro a pod.</t>
  </si>
  <si>
    <t>901</t>
  </si>
  <si>
    <t>Topná zkouška</t>
  </si>
  <si>
    <t>R901000001</t>
  </si>
  <si>
    <t>odzkoušení a doregulace systému</t>
  </si>
  <si>
    <t>52142696</t>
  </si>
  <si>
    <t>Poznámka k položce:_x000d_
ukončeno zápisem</t>
  </si>
  <si>
    <t>903</t>
  </si>
  <si>
    <t>Demontáže topného systému</t>
  </si>
  <si>
    <t>R903000001</t>
  </si>
  <si>
    <t>Nutné demontáže stáv.systému</t>
  </si>
  <si>
    <t>1046750095</t>
  </si>
  <si>
    <t>Poznámka k položce:_x000d_
Bez odvozu na skládku</t>
  </si>
  <si>
    <t>930</t>
  </si>
  <si>
    <t>Stavební přípomoc</t>
  </si>
  <si>
    <t>R930000001</t>
  </si>
  <si>
    <t>Práce bourací, bez zapravení</t>
  </si>
  <si>
    <t>-1922384143</t>
  </si>
  <si>
    <t>Poznámka k položce:_x000d_
bez odvozu na skládku</t>
  </si>
  <si>
    <t>930000002</t>
  </si>
  <si>
    <t>Revize kouřovodu a komína</t>
  </si>
  <si>
    <t>66744682</t>
  </si>
  <si>
    <t>04 - Elektroinstalace</t>
  </si>
  <si>
    <t xml:space="preserve">    741 - Elektroinstalace - silnoproud</t>
  </si>
  <si>
    <t xml:space="preserve">    742 - Elektroinstalace - slaboproud</t>
  </si>
  <si>
    <t xml:space="preserve">    749 - Elektromontáže - součásti elektrozařízení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</si>
  <si>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</si>
  <si>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</si>
  <si>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</si>
  <si>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</si>
  <si>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OST - Ostatní</t>
  </si>
  <si>
    <t>R - Revize</t>
  </si>
  <si>
    <t xml:space="preserve">VRN1 - Ostatní  náklady</t>
  </si>
  <si>
    <t>741</t>
  </si>
  <si>
    <t>Elektroinstalace - silnoproud</t>
  </si>
  <si>
    <t>741110061</t>
  </si>
  <si>
    <t>Montáž trubek elektroinstalačních s nasunutím nebo našroubováním do krabic plastových ohebných, uložených pod omítku, vnější D přes 11 do 23 mm</t>
  </si>
  <si>
    <t>-332388738</t>
  </si>
  <si>
    <t>741110063</t>
  </si>
  <si>
    <t>Montáž trubek elektroinstalačních s nasunutím nebo našroubováním do krabic plastových ohebných, uložených pod omítku, vnější D přes 35 mm</t>
  </si>
  <si>
    <t>427382845</t>
  </si>
  <si>
    <t>741112061</t>
  </si>
  <si>
    <t>Montáž krabic elektroinstalačních bez napojení na trubky a lišty, demontáže a montáže víčka a přístroje přístrojových zapuštěných plastových kruhových</t>
  </si>
  <si>
    <t>-2063808558</t>
  </si>
  <si>
    <t>741112101</t>
  </si>
  <si>
    <t>Montáž krabic elektroinstalačních bez napojení na trubky a lišty, demontáže a montáže víčka a přístroje rozvodek se zapojením vodičů na svorkovnici zapuštěných plastových kruhových</t>
  </si>
  <si>
    <t>520715466</t>
  </si>
  <si>
    <t>741120001</t>
  </si>
  <si>
    <t>Montáž vodičů izolovaných měděných bez ukončení uložených pod omítku plných a laněných (CY), průřezu žíly 0,35 až 6 mm2</t>
  </si>
  <si>
    <t>-83442957</t>
  </si>
  <si>
    <t>741120003</t>
  </si>
  <si>
    <t>Montáž vodičů izolovaných měděných bez ukončení uložených pod omítku plných a laněných (CY), průřezu žíly 10 až 16 mm2</t>
  </si>
  <si>
    <t>1650454222</t>
  </si>
  <si>
    <t>741122016</t>
  </si>
  <si>
    <t>Montáž kabelů měděných bez ukončení uložených pod omítku plných kulatých (CYKY), počtu a průřezu žil 3x2,5 až 6 mm2</t>
  </si>
  <si>
    <t>29362243</t>
  </si>
  <si>
    <t>741122031</t>
  </si>
  <si>
    <t>Montáž kabelů měděných bez ukončení uložených pod omítku plných kulatých (CYKY), počtu a průřezu žil 5x1,5 až 2,5 mm2</t>
  </si>
  <si>
    <t>1815248104</t>
  </si>
  <si>
    <t>741122032</t>
  </si>
  <si>
    <t>Montáž kabelů měděných bez ukončení uložených pod omítku plných kulatých (CYKY), počtu a průřezu žil 5x4 až 6 mm2</t>
  </si>
  <si>
    <t>-496940443</t>
  </si>
  <si>
    <t>741122234</t>
  </si>
  <si>
    <t>Montáž kabelů měděných bez ukončení uložených volně nebo v liště plných kulatých (CYKY) počtu a průřezu žil 5x16 mm2</t>
  </si>
  <si>
    <t>-128517432</t>
  </si>
  <si>
    <t>34111005</t>
  </si>
  <si>
    <t>kabel instalační jádro Cu plné izolace PVC plášť PVC 450/750V (CYKY) 2x1,5mm2</t>
  </si>
  <si>
    <t>-1294816697</t>
  </si>
  <si>
    <t>Poznámka k položce:_x000d_
CYKY, průměr kabelu 8,1mm</t>
  </si>
  <si>
    <t>34111030</t>
  </si>
  <si>
    <t>kabel instalační jádro Cu plné izolace PVC plášť PVC 450/750V (CYKY) 3x1,5mm2</t>
  </si>
  <si>
    <t>1879974573</t>
  </si>
  <si>
    <t>Poznámka k položce:_x000d_
CYKY, průměr kabelu 8,6mm</t>
  </si>
  <si>
    <t>898670903</t>
  </si>
  <si>
    <t>34111036</t>
  </si>
  <si>
    <t>kabel instalační jádro Cu plné izolace PVC plášť PVC 450/750V (CYKY) 3x2,5mm2</t>
  </si>
  <si>
    <t>1785396619</t>
  </si>
  <si>
    <t>Poznámka k položce:_x000d_
CYKY, průměr kabelu 9,5mm</t>
  </si>
  <si>
    <t>34111090</t>
  </si>
  <si>
    <t>kabel instalační jádro Cu plné izolace PVC plášť PVC 450/750V (CYKY) 5x1,5mm2</t>
  </si>
  <si>
    <t>952563865</t>
  </si>
  <si>
    <t>Poznámka k položce:_x000d_
CYKY, průměr kabelu 10,1mm</t>
  </si>
  <si>
    <t>34111094</t>
  </si>
  <si>
    <t>kabel instalační jádro Cu plné izolace PVC plášť PVC 450/750V (CYKY) 5x2,5mm2</t>
  </si>
  <si>
    <t>1273271016</t>
  </si>
  <si>
    <t>Poznámka k položce:_x000d_
CYKY, průměr kabelu 11,2mm</t>
  </si>
  <si>
    <t>34111100</t>
  </si>
  <si>
    <t>kabel instalační jádro Cu plné izolace PVC plášť PVC 450/750V (CYKY) 5x6mm2</t>
  </si>
  <si>
    <t>1706399705</t>
  </si>
  <si>
    <t>Poznámka k položce:_x000d_
CYKY, průměr kabelu 15,1mm</t>
  </si>
  <si>
    <t>34113035</t>
  </si>
  <si>
    <t>kabel instalační jádro Cu plné izolace PVC plášť PVC 450/750V (CYKY) 5x16mm2</t>
  </si>
  <si>
    <t>157272474</t>
  </si>
  <si>
    <t>Poznámka k položce:_x000d_
CYKY, průměr kabelu 20,4mm</t>
  </si>
  <si>
    <t>34141026</t>
  </si>
  <si>
    <t>vodič propojovací flexibilní jádro Cu lanované izolace PVC 450/750V (H07V-K) 1x4mm2</t>
  </si>
  <si>
    <t>2068115442</t>
  </si>
  <si>
    <t>Poznámka k položce:_x000d_
H07V-K CYA, průměr vodiče 4,8mm</t>
  </si>
  <si>
    <t>34141028</t>
  </si>
  <si>
    <t>vodič propojovací flexibilní jádro Cu lanované izolace PVC 450/750V (H07V-K) 1x10mm2</t>
  </si>
  <si>
    <t>1787782973</t>
  </si>
  <si>
    <t>Poznámka k položce:_x000d_
H07V-K CYA, průměr vodiče 6,8mm</t>
  </si>
  <si>
    <t>34141142</t>
  </si>
  <si>
    <t>vodič propojovací jádro Cu lanované izolace PVC 450/750V (H07V-R) 1x16mm2</t>
  </si>
  <si>
    <t>274330360</t>
  </si>
  <si>
    <t>Poznámka k položce:_x000d_
H07V-R, průměr vodiče 6,9mm</t>
  </si>
  <si>
    <t>741132103</t>
  </si>
  <si>
    <t>Ukončení kabelů smršťovací záklopkou nebo páskou se zapojením bez letování, počtu a průřezu žil 3x1,5 až 4 mm2</t>
  </si>
  <si>
    <t>1044467855</t>
  </si>
  <si>
    <t>741132145</t>
  </si>
  <si>
    <t>Ukončení kabelů smršťovací záklopkou nebo páskou se zapojením bez letování, počtu a průřezu žil 5x1,5 až 4 mm2</t>
  </si>
  <si>
    <t>942150341</t>
  </si>
  <si>
    <t>741132146</t>
  </si>
  <si>
    <t>Ukončení kabelů smršťovací záklopkou nebo páskou se zapojením bez letování, počtu a průřezu žil 5x6 mm2</t>
  </si>
  <si>
    <t>1653211202</t>
  </si>
  <si>
    <t>741132148</t>
  </si>
  <si>
    <t>Ukončení kabelů smršťovací záklopkou nebo páskou se zapojením bez letování, počtu a průřezu žil 5x16 mm2</t>
  </si>
  <si>
    <t>-1095495697</t>
  </si>
  <si>
    <t>741210001</t>
  </si>
  <si>
    <t>Montáž rozvodnic oceloplechových nebo plastových bez zapojení vodičů běžných, hmotnosti do 20 kg</t>
  </si>
  <si>
    <t>1132011964</t>
  </si>
  <si>
    <t>R100.1</t>
  </si>
  <si>
    <t>Hlavní ochranná přípojnice - HOP</t>
  </si>
  <si>
    <t>-1189903945</t>
  </si>
  <si>
    <t>R101</t>
  </si>
  <si>
    <t>Rozváděč R3 - viz. výkres č. E.17.38.01.07</t>
  </si>
  <si>
    <t>-1928981384</t>
  </si>
  <si>
    <t>R102</t>
  </si>
  <si>
    <t>Rozváděč R4 - viz. výkres č. E.17.38.01.08</t>
  </si>
  <si>
    <t>-364944216</t>
  </si>
  <si>
    <t>R102.3</t>
  </si>
  <si>
    <t>Rozváděč 3RMS1</t>
  </si>
  <si>
    <t>-1356705142</t>
  </si>
  <si>
    <t>741210002</t>
  </si>
  <si>
    <t>Montáž rozvodnic oceloplechových nebo plastových bez zapojení vodičů běžných, hmotnosti do 50 kg</t>
  </si>
  <si>
    <t>-726065549</t>
  </si>
  <si>
    <t>741310201</t>
  </si>
  <si>
    <t>Montáž spínačů jedno nebo dvoupólových polozapuštěných nebo zapuštěných se zapojením vodičů šroubové připojení vypínačů, řazení 1-jednopólových</t>
  </si>
  <si>
    <t>564398586</t>
  </si>
  <si>
    <t>741310231</t>
  </si>
  <si>
    <t>Montáž spínačů jedno nebo dvoupólových polozapuštěných nebo zapuštěných se zapojením vodičů šroubové připojení přepínačů, řazení 5-sériových</t>
  </si>
  <si>
    <t>1727708955</t>
  </si>
  <si>
    <t>741310233</t>
  </si>
  <si>
    <t>Montáž spínačů jedno nebo dvoupólových polozapuštěných nebo zapuštěných se zapojením vodičů šroubové připojení přepínačů, řazení 6-střídavých</t>
  </si>
  <si>
    <t>-1316491557</t>
  </si>
  <si>
    <t>741310239</t>
  </si>
  <si>
    <t>Montáž spínačů jedno nebo dvoupólových polozapuštěných nebo zapuštěných se zapojením vodičů šroubové připojení přepínačů, řazení 7-křížových</t>
  </si>
  <si>
    <t>-1248672786</t>
  </si>
  <si>
    <t>741311021</t>
  </si>
  <si>
    <t>Montáž spínačů speciálních se zapojením vodičů sporákových přípojek s doutnavkou</t>
  </si>
  <si>
    <t>14588230</t>
  </si>
  <si>
    <t>34536398</t>
  </si>
  <si>
    <t>spínač zapuštěný trojpólový páčkový se signalizační doutnavkou, řazení 3S, 25A, 400V, IP55, šroubové svorky</t>
  </si>
  <si>
    <t>548569932</t>
  </si>
  <si>
    <t>34531735</t>
  </si>
  <si>
    <t>ovladač zvonkový tlačítkový 3171-8011 jednonásobný</t>
  </si>
  <si>
    <t>95220209</t>
  </si>
  <si>
    <t>37414135</t>
  </si>
  <si>
    <t>zvonek bytový, melodie</t>
  </si>
  <si>
    <t>-398778141</t>
  </si>
  <si>
    <t>374511230</t>
  </si>
  <si>
    <t>zásuvka tv+r slonová kost</t>
  </si>
  <si>
    <t>1285752493</t>
  </si>
  <si>
    <t>374512430</t>
  </si>
  <si>
    <t>zásuvka data 1xRJ45 slonová kost</t>
  </si>
  <si>
    <t>-91885474</t>
  </si>
  <si>
    <t>R.201</t>
  </si>
  <si>
    <t>Požární hlásič</t>
  </si>
  <si>
    <t>835767887</t>
  </si>
  <si>
    <t>741313002</t>
  </si>
  <si>
    <t>Montáž zásuvek domovních se zapojením vodičů bezšroubové připojení polozapuštěných nebo zapuštěných 10/16 A, provedení 2P + PE dvojí zapojení pro průběžnou montáž</t>
  </si>
  <si>
    <t>1936636681</t>
  </si>
  <si>
    <t>R221</t>
  </si>
  <si>
    <t>SPÍNAČ řaz.1; POD OMÍTKU, BÍLÁ</t>
  </si>
  <si>
    <t>619391151</t>
  </si>
  <si>
    <t>R221.1</t>
  </si>
  <si>
    <t>SPÍNAČ řaz.1; POD OMÍTKU, BÍLÁ, IP44</t>
  </si>
  <si>
    <t>-1403287653</t>
  </si>
  <si>
    <t>R222</t>
  </si>
  <si>
    <t>SPÍNAČ řaz.5; POD OMÍTKU, BÍLÁ</t>
  </si>
  <si>
    <t>-1446678097</t>
  </si>
  <si>
    <t>222.1</t>
  </si>
  <si>
    <t>1947667270</t>
  </si>
  <si>
    <t>R223</t>
  </si>
  <si>
    <t>SPÍNAČ řaz.6; POD OMÍTKU, BÍLÁ</t>
  </si>
  <si>
    <t>1978002958</t>
  </si>
  <si>
    <t>R223.1</t>
  </si>
  <si>
    <t>SPÍNAČ řaz.6; POD OMÍTKU, BÍLÁ, IP44</t>
  </si>
  <si>
    <t>-323919683</t>
  </si>
  <si>
    <t>R225</t>
  </si>
  <si>
    <t>SPÍNAČ řaz.7; POD OMÍTKU, BÍLÁ</t>
  </si>
  <si>
    <t>-382277807</t>
  </si>
  <si>
    <t>R227</t>
  </si>
  <si>
    <t>ZÁSUVKA JEDN. POD OMÍTKU S OCHR.CLONKAMI, 16A,250V~,BÍLÁ</t>
  </si>
  <si>
    <t>-1007817100</t>
  </si>
  <si>
    <t>R227.1</t>
  </si>
  <si>
    <t>Zásuvka</t>
  </si>
  <si>
    <t>1845942040</t>
  </si>
  <si>
    <t>R228</t>
  </si>
  <si>
    <t>ZÁS.DVOJ. POD OMÍTKU S OCHR.CLONKAMI,S NATOČENOU DUTINKOU 16A,250V~,bílá</t>
  </si>
  <si>
    <t>-480517828</t>
  </si>
  <si>
    <t>R229</t>
  </si>
  <si>
    <t>ZÁS.DVOJ. POD OMÍTKU S OCHR.CLONKAMI, S NATOČENOU DUT. 16A,250V~,HNĚDÁ</t>
  </si>
  <si>
    <t>343698460</t>
  </si>
  <si>
    <t>R230</t>
  </si>
  <si>
    <t>ZÁS.DVOJ. POD OMÍTKU S OCHR.CLONK.S NAT.DUT.16A,250V~,HNĚDÁ, S PŘEPĚŤ.OCHR.</t>
  </si>
  <si>
    <t>-1795722449</t>
  </si>
  <si>
    <t>R230.1</t>
  </si>
  <si>
    <t>ZÁSUVKA. POD OMÍTKU S OCHR.CLONK.S .16A,250V~,HNĚDÁ, S PŘEPĚŤ.OCHR.</t>
  </si>
  <si>
    <t>-1524279852</t>
  </si>
  <si>
    <t>R233</t>
  </si>
  <si>
    <t>přístrojová krabice KU68/2 1901</t>
  </si>
  <si>
    <t>-959416050</t>
  </si>
  <si>
    <t>R234</t>
  </si>
  <si>
    <t>krabice KU68/2 1903-s víčkem a svorkovnicí</t>
  </si>
  <si>
    <t>711464166</t>
  </si>
  <si>
    <t>R235</t>
  </si>
  <si>
    <t>Trubka ochranná PVC ohebná průměr 25/18,3mm</t>
  </si>
  <si>
    <t>-1623121476</t>
  </si>
  <si>
    <t>R236</t>
  </si>
  <si>
    <t>Trubka ochranná PVC ohebná průměr 50/39,6mm</t>
  </si>
  <si>
    <t>506826835</t>
  </si>
  <si>
    <t>R.101.1</t>
  </si>
  <si>
    <t>Stropní a nástěnné LED svítidlo, Beghelli SpA 160210/A3 A24-10076C, těleso:ocelový plech povrchově chráněný lakem ,nanášeným práškovou technologií, barva: bílá RAL 9003, difuzér:skleněný opálový kryt, Stupeň krytí: IP40, IP44,Jmenovité napětí: 230 V/50 Hz</t>
  </si>
  <si>
    <t>1612317097</t>
  </si>
  <si>
    <t>Stropní a nástěnné LED svítidlo, Beghelli SpA 160210/A3 A24-10076C, těleso:ocelový plech povrchově chráněný lakem ,nanášeným práškovou technologií, barva: bílá RAL 9003, difuzér:skleněný opálový kryt, Stupeň krytí: IP40, IP44,Jmenovité napětí: 230 V/50 Hz, na přání možnost osazení nouzovým zdrojem (jen pro verzi A24-10075 a A24-10076)_x000d__x000d_
označeno - A</t>
  </si>
  <si>
    <t>R.101.2</t>
  </si>
  <si>
    <t>Průmyslové svítidlo LED, Beghelli SpA 236LED BS102 LED 236 4000K, těleso: vyrobeno vstřikovací technologií z polykarbonátu, se samozhášecími vlastnostmi; stabilizováno vůči UV záření, barva: šedá RAL 7035, reflektor: ocelový,difuzér:polykarbonátový,krytí:</t>
  </si>
  <si>
    <t>673875597</t>
  </si>
  <si>
    <t>Průmyslové svítidlo LED, Beghelli SpA 236LED BS102 LED 236 4000K, těleso: vyrobeno vstřikovací technologií z polykarbonátu, se samozhášecími vlastnostmi; stabilizováno vůči UV záření, barva: šedá RAL 7035, reflektor: ocelový,difuzér:polykarbonátový,krytí: IP65,Teplota okolí: -20 °C až 40°C, Jmenovité napětí: 230 V/50Hz , možnost osazení nouz.zdrojem ve verzi AT/LG nebo LGFM_x000d__x000d_
označeno - B</t>
  </si>
  <si>
    <t>R.101.3</t>
  </si>
  <si>
    <t>Vestavná LED svítidla do podhledových systémů M600,Beghelli SpA 70011,těleso: hliníkový rámeček, difuzér: opálový PMMA Teplota okolí: -20 ÷ 40°C, Stupeň krytí: IP40 Jmenovité napětí: 230 V/50 Hz Zapojení: LED driver, možnost osazení nouzovým zdrojem LED ,</t>
  </si>
  <si>
    <t>-1731527958</t>
  </si>
  <si>
    <t>Vestavná LED svítidla do podhledových systémů M600,Beghelli SpA 70011,těleso: hliníkový rámeček, difuzér: opálový PMMA Teplota okolí: -20 ÷ 40°C, Stupeň krytí: IP40 Jmenovité napětí: 230 V/50 Hz Zapojení: LED driver, možnost osazení nouzovým zdrojem LED ,Životnost: 35 000 hodin,70035 - box pro přisazenou montáž PaneLED 600x600_x000d__x000d_
označeno - C</t>
  </si>
  <si>
    <t>R.101.4</t>
  </si>
  <si>
    <t>LED svítidlo - lens Panel leD, 32W,Beghelli SpA LP236ED LENS PAN 236 300x1200 UGR19 ED 4K_x000d__x000d_
označeno - D</t>
  </si>
  <si>
    <t>-1762095258</t>
  </si>
  <si>
    <t>R.101.5</t>
  </si>
  <si>
    <t>LED svítidlo - lens Panel leD, 50W,Beghelli SpA LP258ED LENS PAN 258 300x1200 UGR19 ED 4K, ozn - E</t>
  </si>
  <si>
    <t>1898680944</t>
  </si>
  <si>
    <t>R.101.6</t>
  </si>
  <si>
    <t xml:space="preserve">Stropní a nástěnné svítidlo LED,Beghelli-Elplast A44-10170CM Lunako LED,těleso: ocelový plech, barva:bílá, difuzér:opálový (PMMA), IP 65, Jmenovité napětí: 230V/50Hz, A44-10170CM, 26W, Svět.tok-1575 lm, 60lm/W, Teplota chrom, 4000K,Ra80, rozměr 385x116mm </t>
  </si>
  <si>
    <t>-246404206</t>
  </si>
  <si>
    <t>Stropní a nástěnné svítidlo LED,Beghelli-Elplast A44-10170CM Lunako LED,těleso: ocelový plech, barva:bílá, difuzér:opálový (PMMA), IP 65, Jmenovité napětí: 230V/50Hz, A44-10170CM, 26W, Svět.tok-1575 lm, 60lm/W, Teplota chrom, 4000K,Ra80, rozměr 385x116mm _x000d__x000d_
Označeno - F</t>
  </si>
  <si>
    <t>R.101.7</t>
  </si>
  <si>
    <t xml:space="preserve">Zářivkové (LED)svítidlo , nástěnné,kuch.linka dle výběru investora- 18W,  IP20, označení - G</t>
  </si>
  <si>
    <t>-160042689</t>
  </si>
  <si>
    <t>R.101.8</t>
  </si>
  <si>
    <t>LED nouzové svítidlo 16221 -6W, typ-6W SE 1H, Samostatnost-1h, Baterie-NiMH 3,6 V 1,2 Ah,počet LED 10ks, Sv. tok v nouzovém režimu-75 lm, příkon-0,7W , označení - N</t>
  </si>
  <si>
    <t>-1487702846</t>
  </si>
  <si>
    <t>R.101.9</t>
  </si>
  <si>
    <t>LED nouzové svítidlo s piktogramem16221 + difuzér s piktogramem dolů-16232, označeno - N1</t>
  </si>
  <si>
    <t>1612739387</t>
  </si>
  <si>
    <t>R.101.10</t>
  </si>
  <si>
    <t>LED nouzové svítidlo s piktogramem16221 + difuzér s piktogramem vpravo-16230, označeno - N2</t>
  </si>
  <si>
    <t>-928012363</t>
  </si>
  <si>
    <t>R.501</t>
  </si>
  <si>
    <t>RECYKLACE SVÍTIDEL</t>
  </si>
  <si>
    <t>712374163</t>
  </si>
  <si>
    <t>R.502</t>
  </si>
  <si>
    <t>RECYKLACE ZDROJŮ</t>
  </si>
  <si>
    <t>-849304174</t>
  </si>
  <si>
    <t>R.503</t>
  </si>
  <si>
    <t>kabelovy stitek</t>
  </si>
  <si>
    <t>-612774306</t>
  </si>
  <si>
    <t>R.504</t>
  </si>
  <si>
    <t>lustrhák</t>
  </si>
  <si>
    <t>-172830560</t>
  </si>
  <si>
    <t>741372022</t>
  </si>
  <si>
    <t>Montáž svítidel LED se zapojením vodičů bytových nebo společenských místností přisazených nástěnných panelových, obsahu přes 0,09 do 0,36 m2</t>
  </si>
  <si>
    <t>-1523713282</t>
  </si>
  <si>
    <t>741372062</t>
  </si>
  <si>
    <t>Montáž svítidel LED se zapojením vodičů bytových nebo společenských místností přisazených stropních panelových, obsahu přes 0,09 do 0,36 m2</t>
  </si>
  <si>
    <t>1836762738</t>
  </si>
  <si>
    <t>741372151</t>
  </si>
  <si>
    <t>Montáž svítidel LED se zapojením vodičů průmyslových závěsných lamp</t>
  </si>
  <si>
    <t>1901426604</t>
  </si>
  <si>
    <t>741410003</t>
  </si>
  <si>
    <t>Montáž uzemňovacího vedení s upevněním, propojením a připojením pomocí svorek na povrchu drátu nebo lana D do 10 mm</t>
  </si>
  <si>
    <t>204321833</t>
  </si>
  <si>
    <t>35441072</t>
  </si>
  <si>
    <t>drát D 8mm FeZn pro hromosvod</t>
  </si>
  <si>
    <t>kg</t>
  </si>
  <si>
    <t>-293578963</t>
  </si>
  <si>
    <t>-634308906</t>
  </si>
  <si>
    <t>R_101</t>
  </si>
  <si>
    <t>Demontáž stávající elektroinstalace vč. ochrany před bleskem (cca 160 hod)</t>
  </si>
  <si>
    <t>1390351895</t>
  </si>
  <si>
    <t>R_102</t>
  </si>
  <si>
    <t>Likvidace demontovaného materiálu</t>
  </si>
  <si>
    <t>-1517517790</t>
  </si>
  <si>
    <t>742</t>
  </si>
  <si>
    <t>Elektroinstalace - slaboproud</t>
  </si>
  <si>
    <t>749</t>
  </si>
  <si>
    <t>Elektromontáže - součásti elektrozařízení</t>
  </si>
  <si>
    <t>RK-010</t>
  </si>
  <si>
    <t>Podružný materiál</t>
  </si>
  <si>
    <t>980674534</t>
  </si>
  <si>
    <t>RK-011</t>
  </si>
  <si>
    <t>Prořez</t>
  </si>
  <si>
    <t>-2028615008</t>
  </si>
  <si>
    <t>Práce a dodávky M</t>
  </si>
  <si>
    <t>21-M</t>
  </si>
  <si>
    <t>Elektromontáže</t>
  </si>
  <si>
    <t>210220321</t>
  </si>
  <si>
    <t>Montáž hromosvodného vedení svorek na potrubí [typ Bernard]se zhotovením pásku</t>
  </si>
  <si>
    <t>-56120740</t>
  </si>
  <si>
    <t>Montáž hromosvodného vedení svorek na potrubí se zhotovením pásku</t>
  </si>
  <si>
    <t>46-M</t>
  </si>
  <si>
    <t>Zemní práce při extr.mont.pracích</t>
  </si>
  <si>
    <t>460600041</t>
  </si>
  <si>
    <t>Přemístění (odvoz) horniny, suti a vybouraných hmot svislá doprava suti a vybouraných hmot za první podlaží</t>
  </si>
  <si>
    <t>-1058872819</t>
  </si>
  <si>
    <t>460600051</t>
  </si>
  <si>
    <t>Přemístění (odvoz) horniny, suti a vybouraných hmot svislá doprava suti a vybouraných hmot Příplatek k ceně za každé další podlaží</t>
  </si>
  <si>
    <t>-1967891844</t>
  </si>
  <si>
    <t>460600061</t>
  </si>
  <si>
    <t>Přemístění (odvoz) horniny, suti a vybouraných hmot odvoz suti a vybouraných hmot do 1 km</t>
  </si>
  <si>
    <t>1468837362</t>
  </si>
  <si>
    <t>460680401</t>
  </si>
  <si>
    <t>Prorážení otvorů a ostatní bourací práce vysekání kapes nebo výklenků ve zdivu z lehkých betonů, dutých cihel nebo tvárnic pro osazení špalíků, kotevních prvků nebo krabic, velikosti 7x7x5 cm</t>
  </si>
  <si>
    <t>857652644</t>
  </si>
  <si>
    <t>460680611</t>
  </si>
  <si>
    <t>Prorážení otvorů a ostatní bourací práce vysekání rýh pro montáž trubek a kabelů v omítce vápenné nebo vápenocementové stěn, šířky rýhy do 3 cm</t>
  </si>
  <si>
    <t>-296859894</t>
  </si>
  <si>
    <t>460680613</t>
  </si>
  <si>
    <t>Prorážení otvorů a ostatní bourací práce vysekání rýh pro montáž trubek a kabelů v omítce vápenné nebo vápenocementové stěn, šířky rýhy přes 5 do 7 cm</t>
  </si>
  <si>
    <t>-1217440321</t>
  </si>
  <si>
    <t>460680615</t>
  </si>
  <si>
    <t>Prorážení otvorů a ostatní bourací práce vysekání rýh pro montáž trubek a kabelů v omítce vápenné nebo vápenocementové stěn, šířky rýhy přes 10 do 15 cm</t>
  </si>
  <si>
    <t>-1240436636</t>
  </si>
  <si>
    <t>460710001</t>
  </si>
  <si>
    <t>Vyplnění rýh a otvorů vyplnění a omítnutí rýh ve stropech hloubky do 3 cm a šířky do 3 cm</t>
  </si>
  <si>
    <t>-1752879683</t>
  </si>
  <si>
    <t>460710003</t>
  </si>
  <si>
    <t>Vyplnění rýh a otvorů vyplnění a omítnutí rýh ve stropech hloubky do 3 cm a šířky přes 5 do 7 cm</t>
  </si>
  <si>
    <t>-1620160169</t>
  </si>
  <si>
    <t>460710015</t>
  </si>
  <si>
    <t>Vyplnění rýh a otvorů vyplnění a omítnutí rýh ve stropech hloubky přes 3 do 5 cm a šířky přes 10 do 15 cm</t>
  </si>
  <si>
    <t>1568358056</t>
  </si>
  <si>
    <t>HZS</t>
  </si>
  <si>
    <t>Hodinové zúčtovací sazby</t>
  </si>
  <si>
    <t>RK-013</t>
  </si>
  <si>
    <t>Práce související s napojení z rozvodny (RH-73)</t>
  </si>
  <si>
    <t>hod</t>
  </si>
  <si>
    <t>512</t>
  </si>
  <si>
    <t>1272084899</t>
  </si>
  <si>
    <t>OST</t>
  </si>
  <si>
    <t>Ostatní</t>
  </si>
  <si>
    <t>R_301</t>
  </si>
  <si>
    <t>příprava pracoviště a materiálu( zakrytí ploch, oblepení…)</t>
  </si>
  <si>
    <t>-1185879612</t>
  </si>
  <si>
    <t>R_305</t>
  </si>
  <si>
    <t>hrubý úklid</t>
  </si>
  <si>
    <t>-552668200</t>
  </si>
  <si>
    <t>R</t>
  </si>
  <si>
    <t>Revize</t>
  </si>
  <si>
    <t>RK-012</t>
  </si>
  <si>
    <t>-878074949</t>
  </si>
  <si>
    <t>VRN1</t>
  </si>
  <si>
    <t xml:space="preserve">Ostatní  náklady</t>
  </si>
  <si>
    <t>013254000</t>
  </si>
  <si>
    <t>Průzkumné, geodetické a projektové práce projektové práce dokumentace stavby (výkresová a textová) skutečného provedení stavby</t>
  </si>
  <si>
    <t>1024</t>
  </si>
  <si>
    <t>874496957</t>
  </si>
  <si>
    <t>N-001</t>
  </si>
  <si>
    <t>Mimostaveništní doprava</t>
  </si>
  <si>
    <t>-560852088</t>
  </si>
  <si>
    <t>N-002</t>
  </si>
  <si>
    <t>Přesun dodávek</t>
  </si>
  <si>
    <t>-2101168763</t>
  </si>
  <si>
    <t>N-003</t>
  </si>
  <si>
    <t>Podíl přidružených výkonů PPV</t>
  </si>
  <si>
    <t>Soubor</t>
  </si>
  <si>
    <t>-916269037</t>
  </si>
  <si>
    <t>05 - Vzduchotechnika</t>
  </si>
  <si>
    <t xml:space="preserve">    751 - Vzduchotechnika</t>
  </si>
  <si>
    <t xml:space="preserve">    900 - koordinace</t>
  </si>
  <si>
    <t xml:space="preserve">    930 - Stavební přípomoce</t>
  </si>
  <si>
    <t>751</t>
  </si>
  <si>
    <t>R751000001</t>
  </si>
  <si>
    <t>pol.V1, ventilátor do potrubí (stěny), D</t>
  </si>
  <si>
    <t>1668346755</t>
  </si>
  <si>
    <t>Poznámka k položce:_x000d_
Axiální do potrubí zabudovaný ventilátor, 150m3/h při 60Pa,, 230V /60W, včetně doběhu a zpětné klapky, Ovládání dodá profese Elektro</t>
  </si>
  <si>
    <t>R751000011</t>
  </si>
  <si>
    <t>pol.PK, přetlaková klapka pro DN 100, D</t>
  </si>
  <si>
    <t>2062066063</t>
  </si>
  <si>
    <t>Poznámka k položce:_x000d_
plechová s rámečkem a okapničkou</t>
  </si>
  <si>
    <t>R7510000111</t>
  </si>
  <si>
    <t>pol.PK, přetlaková klapka pro DN 125, D</t>
  </si>
  <si>
    <t>-1652801574</t>
  </si>
  <si>
    <t>R751000016</t>
  </si>
  <si>
    <t>pol.M1, mřížka 300x300, D</t>
  </si>
  <si>
    <t>-903605814</t>
  </si>
  <si>
    <t>Poznámka k položce:_x000d_
včetně rámečku, stavebně je nutné otvor upravit</t>
  </si>
  <si>
    <t>R751000017</t>
  </si>
  <si>
    <t>pol.M3, mřížka 150x150mm, D</t>
  </si>
  <si>
    <t>609128394</t>
  </si>
  <si>
    <t>R751000021</t>
  </si>
  <si>
    <t>potr.kruh.poz.tl.0,6mm, DN 100, 45% tv., D</t>
  </si>
  <si>
    <t>101733493</t>
  </si>
  <si>
    <t>R751000022</t>
  </si>
  <si>
    <t>potr.kruh.poz.tl.0,6mm, DN 125, 45% tv., D</t>
  </si>
  <si>
    <t>610814286</t>
  </si>
  <si>
    <t>R751000023</t>
  </si>
  <si>
    <t>potr.kruh.poz.tl.0,6mm, DN 150, 30% tv., D</t>
  </si>
  <si>
    <t>-1019689196</t>
  </si>
  <si>
    <t>R751000029</t>
  </si>
  <si>
    <t>Závěsy potrubí, D</t>
  </si>
  <si>
    <t>-1650543987</t>
  </si>
  <si>
    <t>R751000051</t>
  </si>
  <si>
    <t>montáž VZT</t>
  </si>
  <si>
    <t>-1303125286</t>
  </si>
  <si>
    <t>Poznámka k položce:_x000d_
včetně drobného materiálu</t>
  </si>
  <si>
    <t>koordinace</t>
  </si>
  <si>
    <t>obhlídka stavby před objednávkou materiálu</t>
  </si>
  <si>
    <t>-963815039</t>
  </si>
  <si>
    <t>koordinace při stavbě</t>
  </si>
  <si>
    <t>-1958947695</t>
  </si>
  <si>
    <t>Poznámka k položce:_x000d_
se stavbou, s profesí elektro</t>
  </si>
  <si>
    <t>Stavební přípomoce</t>
  </si>
  <si>
    <t>930000001</t>
  </si>
  <si>
    <t>Práce bourací bez zapravení</t>
  </si>
  <si>
    <t>-373176481</t>
  </si>
  <si>
    <t>Poznámka k položce:_x000d_
bez odvozu na skádku</t>
  </si>
  <si>
    <t>revize větracího komína</t>
  </si>
  <si>
    <t>-2130846875</t>
  </si>
  <si>
    <t>06 - Vedlejší rozpočtové náklady+ostatní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</si>
  <si>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</si>
  <si>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</si>
  <si>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</si>
  <si>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</si>
  <si>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</si>
  <si>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D1</t>
  </si>
  <si>
    <t>Publicita projektu</t>
  </si>
  <si>
    <t>-918482740</t>
  </si>
  <si>
    <t>Dokumentace skutečného provedení stavby</t>
  </si>
  <si>
    <t>https://podminky.urs.cz/item/CS_URS_2022_01/013254000</t>
  </si>
  <si>
    <t>VRN</t>
  </si>
  <si>
    <t>Vedlejší rozpočtové náklady</t>
  </si>
  <si>
    <t>Průzkumné, geodetické a projektové práce</t>
  </si>
  <si>
    <t>013002000</t>
  </si>
  <si>
    <t>Projektové práce</t>
  </si>
  <si>
    <t>-1650264420</t>
  </si>
  <si>
    <t>VRN3</t>
  </si>
  <si>
    <t>Zařízení staveniště</t>
  </si>
  <si>
    <t>030001000</t>
  </si>
  <si>
    <t>1867160489</t>
  </si>
  <si>
    <t>VRN4</t>
  </si>
  <si>
    <t>Inženýrská činnost</t>
  </si>
  <si>
    <t>045002000</t>
  </si>
  <si>
    <t>Kompletační a koordinační činnost</t>
  </si>
  <si>
    <t>573462581</t>
  </si>
  <si>
    <t>VRN7</t>
  </si>
  <si>
    <t>Provozní vlivy</t>
  </si>
  <si>
    <t>070001000</t>
  </si>
  <si>
    <t>-1441787390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</si>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</sst>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23" xfId="0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9751101" TargetMode="External" /><Relationship Id="rId2" Type="http://schemas.openxmlformats.org/officeDocument/2006/relationships/hyperlink" Target="https://podminky.urs.cz/item/CS_URS_2022_01/161111502" TargetMode="External" /><Relationship Id="rId3" Type="http://schemas.openxmlformats.org/officeDocument/2006/relationships/hyperlink" Target="https://podminky.urs.cz/item/CS_URS_2022_01/162211311" TargetMode="External" /><Relationship Id="rId4" Type="http://schemas.openxmlformats.org/officeDocument/2006/relationships/hyperlink" Target="https://podminky.urs.cz/item/CS_URS_2022_01/162751117" TargetMode="External" /><Relationship Id="rId5" Type="http://schemas.openxmlformats.org/officeDocument/2006/relationships/hyperlink" Target="https://podminky.urs.cz/item/CS_URS_2022_01/162751119" TargetMode="External" /><Relationship Id="rId6" Type="http://schemas.openxmlformats.org/officeDocument/2006/relationships/hyperlink" Target="https://podminky.urs.cz/item/CS_URS_2022_01/167151101" TargetMode="External" /><Relationship Id="rId7" Type="http://schemas.openxmlformats.org/officeDocument/2006/relationships/hyperlink" Target="https://podminky.urs.cz/item/CS_URS_2022_01/171201231" TargetMode="External" /><Relationship Id="rId8" Type="http://schemas.openxmlformats.org/officeDocument/2006/relationships/hyperlink" Target="https://podminky.urs.cz/item/CS_URS_2022_01/274351121" TargetMode="External" /><Relationship Id="rId9" Type="http://schemas.openxmlformats.org/officeDocument/2006/relationships/hyperlink" Target="https://podminky.urs.cz/item/CS_URS_2022_01/274351122" TargetMode="External" /><Relationship Id="rId10" Type="http://schemas.openxmlformats.org/officeDocument/2006/relationships/hyperlink" Target="https://podminky.urs.cz/item/CS_URS_2022_01/317168022" TargetMode="External" /><Relationship Id="rId11" Type="http://schemas.openxmlformats.org/officeDocument/2006/relationships/hyperlink" Target="https://podminky.urs.cz/item/CS_URS_2022_01/342244201" TargetMode="External" /><Relationship Id="rId12" Type="http://schemas.openxmlformats.org/officeDocument/2006/relationships/hyperlink" Target="https://podminky.urs.cz/item/CS_URS_2022_01/342244221" TargetMode="External" /><Relationship Id="rId13" Type="http://schemas.openxmlformats.org/officeDocument/2006/relationships/hyperlink" Target="https://podminky.urs.cz/item/CS_URS_2022_01/411351011" TargetMode="External" /><Relationship Id="rId14" Type="http://schemas.openxmlformats.org/officeDocument/2006/relationships/hyperlink" Target="https://podminky.urs.cz/item/CS_URS_2022_01/411351012" TargetMode="External" /><Relationship Id="rId15" Type="http://schemas.openxmlformats.org/officeDocument/2006/relationships/hyperlink" Target="https://podminky.urs.cz/item/CS_URS_2022_01/411354311" TargetMode="External" /><Relationship Id="rId16" Type="http://schemas.openxmlformats.org/officeDocument/2006/relationships/hyperlink" Target="https://podminky.urs.cz/item/CS_URS_2022_01/411354312" TargetMode="External" /><Relationship Id="rId17" Type="http://schemas.openxmlformats.org/officeDocument/2006/relationships/hyperlink" Target="https://podminky.urs.cz/item/CS_URS_2022_01/564841011" TargetMode="External" /><Relationship Id="rId18" Type="http://schemas.openxmlformats.org/officeDocument/2006/relationships/hyperlink" Target="https://podminky.urs.cz/item/CS_URS_2022_01/997013861" TargetMode="External" /><Relationship Id="rId19" Type="http://schemas.openxmlformats.org/officeDocument/2006/relationships/hyperlink" Target="https://podminky.urs.cz/item/CS_URS_2022_01/997013867" TargetMode="External" /><Relationship Id="rId20" Type="http://schemas.openxmlformats.org/officeDocument/2006/relationships/hyperlink" Target="https://podminky.urs.cz/item/CS_URS_2022_01/771574263" TargetMode="External" /><Relationship Id="rId21" Type="http://schemas.openxmlformats.org/officeDocument/2006/relationships/hyperlink" Target="https://podminky.urs.cz/item/CS_URS_2022_01/771577111" TargetMode="External" /><Relationship Id="rId22" Type="http://schemas.openxmlformats.org/officeDocument/2006/relationships/hyperlink" Target="https://podminky.urs.cz/item/CS_URS_2022_01/771577114" TargetMode="External" /><Relationship Id="rId23" Type="http://schemas.openxmlformats.org/officeDocument/2006/relationships/hyperlink" Target="https://podminky.urs.cz/item/CS_URS_2022_01/771121011" TargetMode="External" /><Relationship Id="rId24" Type="http://schemas.openxmlformats.org/officeDocument/2006/relationships/hyperlink" Target="https://podminky.urs.cz/item/CS_URS_2022_01/771161021" TargetMode="External" /><Relationship Id="rId25" Type="http://schemas.openxmlformats.org/officeDocument/2006/relationships/hyperlink" Target="https://podminky.urs.cz/item/CS_URS_2022_01/771151022" TargetMode="External" /><Relationship Id="rId26" Type="http://schemas.openxmlformats.org/officeDocument/2006/relationships/hyperlink" Target="https://podminky.urs.cz/item/CS_URS_2022_01/773993901" TargetMode="External" /><Relationship Id="rId27" Type="http://schemas.openxmlformats.org/officeDocument/2006/relationships/hyperlink" Target="https://podminky.urs.cz/item/CS_URS_2022_01/781474113" TargetMode="External" /><Relationship Id="rId28" Type="http://schemas.openxmlformats.org/officeDocument/2006/relationships/hyperlink" Target="https://podminky.urs.cz/item/CS_URS_2022_01/781477111" TargetMode="External" /><Relationship Id="rId29" Type="http://schemas.openxmlformats.org/officeDocument/2006/relationships/hyperlink" Target="https://podminky.urs.cz/item/CS_URS_2022_01/781469195" TargetMode="External" /><Relationship Id="rId30" Type="http://schemas.openxmlformats.org/officeDocument/2006/relationships/hyperlink" Target="https://podminky.urs.cz/item/CS_URS_2022_01/781495115" TargetMode="External" /><Relationship Id="rId31" Type="http://schemas.openxmlformats.org/officeDocument/2006/relationships/hyperlink" Target="https://podminky.urs.cz/item/CS_URS_2022_01/781121011" TargetMode="External" /><Relationship Id="rId3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2212121" TargetMode="External" /><Relationship Id="rId2" Type="http://schemas.openxmlformats.org/officeDocument/2006/relationships/hyperlink" Target="https://podminky.urs.cz/item/CS_URS_2022_01/162751117" TargetMode="External" /><Relationship Id="rId3" Type="http://schemas.openxmlformats.org/officeDocument/2006/relationships/hyperlink" Target="https://podminky.urs.cz/item/CS_URS_2022_01/167151101" TargetMode="External" /><Relationship Id="rId4" Type="http://schemas.openxmlformats.org/officeDocument/2006/relationships/hyperlink" Target="https://podminky.urs.cz/item/CS_URS_2022_01/171251201" TargetMode="External" /><Relationship Id="rId5" Type="http://schemas.openxmlformats.org/officeDocument/2006/relationships/hyperlink" Target="https://podminky.urs.cz/item/CS_URS_2022_01/171201231" TargetMode="External" /><Relationship Id="rId6" Type="http://schemas.openxmlformats.org/officeDocument/2006/relationships/hyperlink" Target="https://podminky.urs.cz/item/CS_URS_2022_01/174111101" TargetMode="External" /><Relationship Id="rId7" Type="http://schemas.openxmlformats.org/officeDocument/2006/relationships/hyperlink" Target="https://podminky.urs.cz/item/CS_URS_2022_01/175111101" TargetMode="External" /><Relationship Id="rId8" Type="http://schemas.openxmlformats.org/officeDocument/2006/relationships/hyperlink" Target="https://podminky.urs.cz/item/CS_URS_2022_01/310236261" TargetMode="External" /><Relationship Id="rId9" Type="http://schemas.openxmlformats.org/officeDocument/2006/relationships/hyperlink" Target="https://podminky.urs.cz/item/CS_URS_2022_01/997013871" TargetMode="External" /><Relationship Id="rId10" Type="http://schemas.openxmlformats.org/officeDocument/2006/relationships/hyperlink" Target="https://podminky.urs.cz/item/CS_URS_2022_01/721290111" TargetMode="External" /><Relationship Id="rId11" Type="http://schemas.openxmlformats.org/officeDocument/2006/relationships/hyperlink" Target="https://podminky.urs.cz/item/CS_URS_2022_01/725112022" TargetMode="External" /><Relationship Id="rId12" Type="http://schemas.openxmlformats.org/officeDocument/2006/relationships/hyperlink" Target="https://podminky.urs.cz/item/CS_URS_2022_01/722170801" TargetMode="External" /><Relationship Id="rId13" Type="http://schemas.openxmlformats.org/officeDocument/2006/relationships/hyperlink" Target="https://podminky.urs.cz/item/CS_URS_2022_01/725243902" TargetMode="External" /><Relationship Id="rId1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3254000" TargetMode="External" /><Relationship Id="rId2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16.5" customHeight="1">
      <c r="B23" s="23"/>
      <c r="C23" s="24"/>
      <c r="D23" s="24"/>
      <c r="E23" s="38" t="s">
        <v>19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JP275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Správní budova VD Plumlov-rekonstrukce zázemí pro dělníky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Plumlov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20. 12. 2017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Povodí Moravy s.p. Dřevařská 932/11,Brno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ing.arch.Lukáš Doubrava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ROUND(SUM(AG55:AG60),2)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ROUND(SUM(AS55:AS60),2)</f>
        <v>0</v>
      </c>
      <c r="AT54" s="108">
        <f>ROUND(SUM(AV54:AW54),2)</f>
        <v>0</v>
      </c>
      <c r="AU54" s="109">
        <f>ROUND(SUM(AU55:AU60),5)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ROUND(SUM(AZ55:AZ60),2)</f>
        <v>0</v>
      </c>
      <c r="BA54" s="108">
        <f>ROUND(SUM(BA55:BA60),2)</f>
        <v>0</v>
      </c>
      <c r="BB54" s="108">
        <f>ROUND(SUM(BB55:BB60),2)</f>
        <v>0</v>
      </c>
      <c r="BC54" s="108">
        <f>ROUND(SUM(BC55:BC60),2)</f>
        <v>0</v>
      </c>
      <c r="BD54" s="110">
        <f>ROUND(SUM(BD55:BD60),2)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113" t="s">
        <v>75</v>
      </c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Stavební část- rekon...'!J30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78</v>
      </c>
      <c r="AR55" s="120"/>
      <c r="AS55" s="121">
        <v>0</v>
      </c>
      <c r="AT55" s="122">
        <f>ROUND(SUM(AV55:AW55),2)</f>
        <v>0</v>
      </c>
      <c r="AU55" s="123">
        <f>'01 - Stavební část- rekon...'!P111</f>
        <v>0</v>
      </c>
      <c r="AV55" s="122">
        <f>'01 - Stavební část- rekon...'!J33</f>
        <v>0</v>
      </c>
      <c r="AW55" s="122">
        <f>'01 - Stavební část- rekon...'!J34</f>
        <v>0</v>
      </c>
      <c r="AX55" s="122">
        <f>'01 - Stavební část- rekon...'!J35</f>
        <v>0</v>
      </c>
      <c r="AY55" s="122">
        <f>'01 - Stavební část- rekon...'!J36</f>
        <v>0</v>
      </c>
      <c r="AZ55" s="122">
        <f>'01 - Stavební část- rekon...'!F33</f>
        <v>0</v>
      </c>
      <c r="BA55" s="122">
        <f>'01 - Stavební část- rekon...'!F34</f>
        <v>0</v>
      </c>
      <c r="BB55" s="122">
        <f>'01 - Stavební část- rekon...'!F35</f>
        <v>0</v>
      </c>
      <c r="BC55" s="122">
        <f>'01 - Stavební část- rekon...'!F36</f>
        <v>0</v>
      </c>
      <c r="BD55" s="124">
        <f>'01 - Stavební část- rekon...'!F37</f>
        <v>0</v>
      </c>
      <c r="BE55" s="7"/>
      <c r="BT55" s="125" t="s">
        <v>79</v>
      </c>
      <c r="BV55" s="125" t="s">
        <v>73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7" customFormat="1" ht="16.5" customHeight="1">
      <c r="A56" s="113" t="s">
        <v>75</v>
      </c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Zdravotní instalace'!J30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78</v>
      </c>
      <c r="AR56" s="120"/>
      <c r="AS56" s="121">
        <v>0</v>
      </c>
      <c r="AT56" s="122">
        <f>ROUND(SUM(AV56:AW56),2)</f>
        <v>0</v>
      </c>
      <c r="AU56" s="123">
        <f>'02 - Zdravotní instalace'!P96</f>
        <v>0</v>
      </c>
      <c r="AV56" s="122">
        <f>'02 - Zdravotní instalace'!J33</f>
        <v>0</v>
      </c>
      <c r="AW56" s="122">
        <f>'02 - Zdravotní instalace'!J34</f>
        <v>0</v>
      </c>
      <c r="AX56" s="122">
        <f>'02 - Zdravotní instalace'!J35</f>
        <v>0</v>
      </c>
      <c r="AY56" s="122">
        <f>'02 - Zdravotní instalace'!J36</f>
        <v>0</v>
      </c>
      <c r="AZ56" s="122">
        <f>'02 - Zdravotní instalace'!F33</f>
        <v>0</v>
      </c>
      <c r="BA56" s="122">
        <f>'02 - Zdravotní instalace'!F34</f>
        <v>0</v>
      </c>
      <c r="BB56" s="122">
        <f>'02 - Zdravotní instalace'!F35</f>
        <v>0</v>
      </c>
      <c r="BC56" s="122">
        <f>'02 - Zdravotní instalace'!F36</f>
        <v>0</v>
      </c>
      <c r="BD56" s="124">
        <f>'02 - Zdravotní instalace'!F37</f>
        <v>0</v>
      </c>
      <c r="BE56" s="7"/>
      <c r="BT56" s="125" t="s">
        <v>79</v>
      </c>
      <c r="BV56" s="125" t="s">
        <v>73</v>
      </c>
      <c r="BW56" s="125" t="s">
        <v>84</v>
      </c>
      <c r="BX56" s="125" t="s">
        <v>5</v>
      </c>
      <c r="CL56" s="125" t="s">
        <v>85</v>
      </c>
      <c r="CM56" s="125" t="s">
        <v>81</v>
      </c>
    </row>
    <row r="57" s="7" customFormat="1" ht="16.5" customHeight="1">
      <c r="A57" s="113" t="s">
        <v>75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Vytápění'!J30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78</v>
      </c>
      <c r="AR57" s="120"/>
      <c r="AS57" s="121">
        <v>0</v>
      </c>
      <c r="AT57" s="122">
        <f>ROUND(SUM(AV57:AW57),2)</f>
        <v>0</v>
      </c>
      <c r="AU57" s="123">
        <f>'03 - Vytápění'!P92</f>
        <v>0</v>
      </c>
      <c r="AV57" s="122">
        <f>'03 - Vytápění'!J33</f>
        <v>0</v>
      </c>
      <c r="AW57" s="122">
        <f>'03 - Vytápění'!J34</f>
        <v>0</v>
      </c>
      <c r="AX57" s="122">
        <f>'03 - Vytápění'!J35</f>
        <v>0</v>
      </c>
      <c r="AY57" s="122">
        <f>'03 - Vytápění'!J36</f>
        <v>0</v>
      </c>
      <c r="AZ57" s="122">
        <f>'03 - Vytápění'!F33</f>
        <v>0</v>
      </c>
      <c r="BA57" s="122">
        <f>'03 - Vytápění'!F34</f>
        <v>0</v>
      </c>
      <c r="BB57" s="122">
        <f>'03 - Vytápění'!F35</f>
        <v>0</v>
      </c>
      <c r="BC57" s="122">
        <f>'03 - Vytápění'!F36</f>
        <v>0</v>
      </c>
      <c r="BD57" s="124">
        <f>'03 - Vytápění'!F37</f>
        <v>0</v>
      </c>
      <c r="BE57" s="7"/>
      <c r="BT57" s="125" t="s">
        <v>79</v>
      </c>
      <c r="BV57" s="125" t="s">
        <v>73</v>
      </c>
      <c r="BW57" s="125" t="s">
        <v>88</v>
      </c>
      <c r="BX57" s="125" t="s">
        <v>5</v>
      </c>
      <c r="CL57" s="125" t="s">
        <v>19</v>
      </c>
      <c r="CM57" s="125" t="s">
        <v>81</v>
      </c>
    </row>
    <row r="58" s="7" customFormat="1" ht="16.5" customHeight="1">
      <c r="A58" s="113" t="s">
        <v>75</v>
      </c>
      <c r="B58" s="114"/>
      <c r="C58" s="115"/>
      <c r="D58" s="116" t="s">
        <v>89</v>
      </c>
      <c r="E58" s="116"/>
      <c r="F58" s="116"/>
      <c r="G58" s="116"/>
      <c r="H58" s="116"/>
      <c r="I58" s="117"/>
      <c r="J58" s="116" t="s">
        <v>90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'04 - Elektroinstalace'!J30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78</v>
      </c>
      <c r="AR58" s="120"/>
      <c r="AS58" s="121">
        <v>0</v>
      </c>
      <c r="AT58" s="122">
        <f>ROUND(SUM(AV58:AW58),2)</f>
        <v>0</v>
      </c>
      <c r="AU58" s="123">
        <f>'04 - Elektroinstalace'!P90</f>
        <v>0</v>
      </c>
      <c r="AV58" s="122">
        <f>'04 - Elektroinstalace'!J33</f>
        <v>0</v>
      </c>
      <c r="AW58" s="122">
        <f>'04 - Elektroinstalace'!J34</f>
        <v>0</v>
      </c>
      <c r="AX58" s="122">
        <f>'04 - Elektroinstalace'!J35</f>
        <v>0</v>
      </c>
      <c r="AY58" s="122">
        <f>'04 - Elektroinstalace'!J36</f>
        <v>0</v>
      </c>
      <c r="AZ58" s="122">
        <f>'04 - Elektroinstalace'!F33</f>
        <v>0</v>
      </c>
      <c r="BA58" s="122">
        <f>'04 - Elektroinstalace'!F34</f>
        <v>0</v>
      </c>
      <c r="BB58" s="122">
        <f>'04 - Elektroinstalace'!F35</f>
        <v>0</v>
      </c>
      <c r="BC58" s="122">
        <f>'04 - Elektroinstalace'!F36</f>
        <v>0</v>
      </c>
      <c r="BD58" s="124">
        <f>'04 - Elektroinstalace'!F37</f>
        <v>0</v>
      </c>
      <c r="BE58" s="7"/>
      <c r="BT58" s="125" t="s">
        <v>79</v>
      </c>
      <c r="BV58" s="125" t="s">
        <v>73</v>
      </c>
      <c r="BW58" s="125" t="s">
        <v>91</v>
      </c>
      <c r="BX58" s="125" t="s">
        <v>5</v>
      </c>
      <c r="CL58" s="125" t="s">
        <v>19</v>
      </c>
      <c r="CM58" s="125" t="s">
        <v>81</v>
      </c>
    </row>
    <row r="59" s="7" customFormat="1" ht="16.5" customHeight="1">
      <c r="A59" s="113" t="s">
        <v>75</v>
      </c>
      <c r="B59" s="114"/>
      <c r="C59" s="115"/>
      <c r="D59" s="116" t="s">
        <v>92</v>
      </c>
      <c r="E59" s="116"/>
      <c r="F59" s="116"/>
      <c r="G59" s="116"/>
      <c r="H59" s="116"/>
      <c r="I59" s="117"/>
      <c r="J59" s="116" t="s">
        <v>93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'05 - Vzduchotechnika'!J30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78</v>
      </c>
      <c r="AR59" s="120"/>
      <c r="AS59" s="121">
        <v>0</v>
      </c>
      <c r="AT59" s="122">
        <f>ROUND(SUM(AV59:AW59),2)</f>
        <v>0</v>
      </c>
      <c r="AU59" s="123">
        <f>'05 - Vzduchotechnika'!P83</f>
        <v>0</v>
      </c>
      <c r="AV59" s="122">
        <f>'05 - Vzduchotechnika'!J33</f>
        <v>0</v>
      </c>
      <c r="AW59" s="122">
        <f>'05 - Vzduchotechnika'!J34</f>
        <v>0</v>
      </c>
      <c r="AX59" s="122">
        <f>'05 - Vzduchotechnika'!J35</f>
        <v>0</v>
      </c>
      <c r="AY59" s="122">
        <f>'05 - Vzduchotechnika'!J36</f>
        <v>0</v>
      </c>
      <c r="AZ59" s="122">
        <f>'05 - Vzduchotechnika'!F33</f>
        <v>0</v>
      </c>
      <c r="BA59" s="122">
        <f>'05 - Vzduchotechnika'!F34</f>
        <v>0</v>
      </c>
      <c r="BB59" s="122">
        <f>'05 - Vzduchotechnika'!F35</f>
        <v>0</v>
      </c>
      <c r="BC59" s="122">
        <f>'05 - Vzduchotechnika'!F36</f>
        <v>0</v>
      </c>
      <c r="BD59" s="124">
        <f>'05 - Vzduchotechnika'!F37</f>
        <v>0</v>
      </c>
      <c r="BE59" s="7"/>
      <c r="BT59" s="125" t="s">
        <v>79</v>
      </c>
      <c r="BV59" s="125" t="s">
        <v>73</v>
      </c>
      <c r="BW59" s="125" t="s">
        <v>94</v>
      </c>
      <c r="BX59" s="125" t="s">
        <v>5</v>
      </c>
      <c r="CL59" s="125" t="s">
        <v>19</v>
      </c>
      <c r="CM59" s="125" t="s">
        <v>81</v>
      </c>
    </row>
    <row r="60" s="7" customFormat="1" ht="24.75" customHeight="1">
      <c r="A60" s="113" t="s">
        <v>75</v>
      </c>
      <c r="B60" s="114"/>
      <c r="C60" s="115"/>
      <c r="D60" s="116" t="s">
        <v>95</v>
      </c>
      <c r="E60" s="116"/>
      <c r="F60" s="116"/>
      <c r="G60" s="116"/>
      <c r="H60" s="116"/>
      <c r="I60" s="117"/>
      <c r="J60" s="116" t="s">
        <v>96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'06 - Vedlejší rozpočtové 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78</v>
      </c>
      <c r="AR60" s="120"/>
      <c r="AS60" s="126">
        <v>0</v>
      </c>
      <c r="AT60" s="127">
        <f>ROUND(SUM(AV60:AW60),2)</f>
        <v>0</v>
      </c>
      <c r="AU60" s="128">
        <f>'06 - Vedlejší rozpočtové ...'!P85</f>
        <v>0</v>
      </c>
      <c r="AV60" s="127">
        <f>'06 - Vedlejší rozpočtové ...'!J33</f>
        <v>0</v>
      </c>
      <c r="AW60" s="127">
        <f>'06 - Vedlejší rozpočtové ...'!J34</f>
        <v>0</v>
      </c>
      <c r="AX60" s="127">
        <f>'06 - Vedlejší rozpočtové ...'!J35</f>
        <v>0</v>
      </c>
      <c r="AY60" s="127">
        <f>'06 - Vedlejší rozpočtové ...'!J36</f>
        <v>0</v>
      </c>
      <c r="AZ60" s="127">
        <f>'06 - Vedlejší rozpočtové ...'!F33</f>
        <v>0</v>
      </c>
      <c r="BA60" s="127">
        <f>'06 - Vedlejší rozpočtové ...'!F34</f>
        <v>0</v>
      </c>
      <c r="BB60" s="127">
        <f>'06 - Vedlejší rozpočtové ...'!F35</f>
        <v>0</v>
      </c>
      <c r="BC60" s="127">
        <f>'06 - Vedlejší rozpočtové ...'!F36</f>
        <v>0</v>
      </c>
      <c r="BD60" s="129">
        <f>'06 - Vedlejší rozpočtové ...'!F37</f>
        <v>0</v>
      </c>
      <c r="BE60" s="7"/>
      <c r="BT60" s="125" t="s">
        <v>79</v>
      </c>
      <c r="BV60" s="125" t="s">
        <v>73</v>
      </c>
      <c r="BW60" s="125" t="s">
        <v>97</v>
      </c>
      <c r="BX60" s="125" t="s">
        <v>5</v>
      </c>
      <c r="CL60" s="125" t="s">
        <v>19</v>
      </c>
      <c r="CM60" s="125" t="s">
        <v>81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X0jsEx9UeX940XhuS6yhwt+0S5ZaiL8Cytx2XDNb3NS17dJ699bXyNG+lluHYUGXTsLZSXimTah302kPTaFGFA==" hashValue="I6wv/yIvOPTjkjmKS+JjJUJC3A53Hzow6FfCntzkTGkN9Ot4grBV6AicmuLkAU60eYSv3xXk/69qGp8vUTI7fg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avební část- rekon...'!C2" display="/"/>
    <hyperlink ref="A56" location="'02 - Zdravotní instalace'!C2" display="/"/>
    <hyperlink ref="A57" location="'03 - Vytápění'!C2" display="/"/>
    <hyperlink ref="A58" location="'04 - Elektroinstalace'!C2" display="/"/>
    <hyperlink ref="A59" location="'05 - Vzduchotechnika'!C2" display="/"/>
    <hyperlink ref="A60" location="'06 - Vedlejší rozpočtové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Správní budova VD Plumlov-rekonstrukce zázemí pro dělníky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20. 12. 2017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ROUND(J111,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ROUND((SUM(BE111:BE1178)),  2)</f>
        <v>0</v>
      </c>
      <c r="G33" s="40"/>
      <c r="H33" s="40"/>
      <c r="I33" s="150">
        <v>0.20999999999999999</v>
      </c>
      <c r="J33" s="149">
        <f>ROUND(((SUM(BE111:BE1178))*I33),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ROUND((SUM(BF111:BF1178)),  2)</f>
        <v>0</v>
      </c>
      <c r="G34" s="40"/>
      <c r="H34" s="40"/>
      <c r="I34" s="150">
        <v>0.14999999999999999</v>
      </c>
      <c r="J34" s="149">
        <f>ROUND(((SUM(BF111:BF1178))*I34),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ROUND((SUM(BG111:BG1178)),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ROUND((SUM(BH111:BH1178)),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ROUND((SUM(BI111:BI1178)),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Správní budova VD Plumlov-rekonstrukce zázemí pro dělníky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Stavební část- rekonstrukce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Plumlov</v>
      </c>
      <c r="G52" s="42"/>
      <c r="H52" s="42"/>
      <c r="I52" s="34" t="s">
        <v>23</v>
      </c>
      <c r="J52" s="74" t="str">
        <f>IF(J12="","",J12)</f>
        <v>20. 12. 2017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Povodí Moravy s.p. Dřevařská 932/11,Brno</v>
      </c>
      <c r="G54" s="42"/>
      <c r="H54" s="42"/>
      <c r="I54" s="34" t="s">
        <v>31</v>
      </c>
      <c r="J54" s="38" t="str">
        <f>E21</f>
        <v>ing.arch.Lukáš Doubrava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J111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105</v>
      </c>
      <c r="E60" s="170"/>
      <c r="F60" s="170"/>
      <c r="G60" s="170"/>
      <c r="H60" s="170"/>
      <c r="I60" s="170"/>
      <c r="J60" s="171">
        <f>J112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106</v>
      </c>
      <c r="E61" s="176"/>
      <c r="F61" s="176"/>
      <c r="G61" s="176"/>
      <c r="H61" s="176"/>
      <c r="I61" s="176"/>
      <c r="J61" s="177">
        <f>J113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107</v>
      </c>
      <c r="E62" s="176"/>
      <c r="F62" s="176"/>
      <c r="G62" s="176"/>
      <c r="H62" s="176"/>
      <c r="I62" s="176"/>
      <c r="J62" s="177">
        <f>J142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108</v>
      </c>
      <c r="E63" s="176"/>
      <c r="F63" s="176"/>
      <c r="G63" s="176"/>
      <c r="H63" s="176"/>
      <c r="I63" s="176"/>
      <c r="J63" s="177">
        <f>J161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109</v>
      </c>
      <c r="E64" s="176"/>
      <c r="F64" s="176"/>
      <c r="G64" s="176"/>
      <c r="H64" s="176"/>
      <c r="I64" s="176"/>
      <c r="J64" s="177">
        <f>J168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110</v>
      </c>
      <c r="E65" s="176"/>
      <c r="F65" s="176"/>
      <c r="G65" s="176"/>
      <c r="H65" s="176"/>
      <c r="I65" s="176"/>
      <c r="J65" s="177">
        <f>J258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111</v>
      </c>
      <c r="E66" s="176"/>
      <c r="F66" s="176"/>
      <c r="G66" s="176"/>
      <c r="H66" s="176"/>
      <c r="I66" s="176"/>
      <c r="J66" s="177">
        <f>J307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112</v>
      </c>
      <c r="E67" s="176"/>
      <c r="F67" s="176"/>
      <c r="G67" s="176"/>
      <c r="H67" s="176"/>
      <c r="I67" s="176"/>
      <c r="J67" s="177">
        <f>J318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113</v>
      </c>
      <c r="E68" s="176"/>
      <c r="F68" s="176"/>
      <c r="G68" s="176"/>
      <c r="H68" s="176"/>
      <c r="I68" s="176"/>
      <c r="J68" s="177">
        <f>J335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114</v>
      </c>
      <c r="E69" s="176"/>
      <c r="F69" s="176"/>
      <c r="G69" s="176"/>
      <c r="H69" s="176"/>
      <c r="I69" s="176"/>
      <c r="J69" s="177">
        <f>J484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115</v>
      </c>
      <c r="E70" s="176"/>
      <c r="F70" s="176"/>
      <c r="G70" s="176"/>
      <c r="H70" s="176"/>
      <c r="I70" s="176"/>
      <c r="J70" s="177">
        <f>J500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116</v>
      </c>
      <c r="E71" s="176"/>
      <c r="F71" s="176"/>
      <c r="G71" s="176"/>
      <c r="H71" s="176"/>
      <c r="I71" s="176"/>
      <c r="J71" s="177">
        <f>J522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117</v>
      </c>
      <c r="E72" s="176"/>
      <c r="F72" s="176"/>
      <c r="G72" s="176"/>
      <c r="H72" s="176"/>
      <c r="I72" s="176"/>
      <c r="J72" s="177">
        <f>J548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118</v>
      </c>
      <c r="E73" s="176"/>
      <c r="F73" s="176"/>
      <c r="G73" s="176"/>
      <c r="H73" s="176"/>
      <c r="I73" s="176"/>
      <c r="J73" s="177">
        <f>J551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119</v>
      </c>
      <c r="E74" s="176"/>
      <c r="F74" s="176"/>
      <c r="G74" s="176"/>
      <c r="H74" s="176"/>
      <c r="I74" s="176"/>
      <c r="J74" s="177">
        <f>J572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120</v>
      </c>
      <c r="E75" s="176"/>
      <c r="F75" s="176"/>
      <c r="G75" s="176"/>
      <c r="H75" s="176"/>
      <c r="I75" s="176"/>
      <c r="J75" s="177">
        <f>J588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121</v>
      </c>
      <c r="E76" s="176"/>
      <c r="F76" s="176"/>
      <c r="G76" s="176"/>
      <c r="H76" s="176"/>
      <c r="I76" s="176"/>
      <c r="J76" s="177">
        <f>J714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67"/>
      <c r="C77" s="168"/>
      <c r="D77" s="169" t="s">
        <v>122</v>
      </c>
      <c r="E77" s="170"/>
      <c r="F77" s="170"/>
      <c r="G77" s="170"/>
      <c r="H77" s="170"/>
      <c r="I77" s="170"/>
      <c r="J77" s="171">
        <f>J717</f>
        <v>0</v>
      </c>
      <c r="K77" s="168"/>
      <c r="L77" s="172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73"/>
      <c r="C78" s="174"/>
      <c r="D78" s="175" t="s">
        <v>123</v>
      </c>
      <c r="E78" s="176"/>
      <c r="F78" s="176"/>
      <c r="G78" s="176"/>
      <c r="H78" s="176"/>
      <c r="I78" s="176"/>
      <c r="J78" s="177">
        <f>J718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124</v>
      </c>
      <c r="E79" s="176"/>
      <c r="F79" s="176"/>
      <c r="G79" s="176"/>
      <c r="H79" s="176"/>
      <c r="I79" s="176"/>
      <c r="J79" s="177">
        <f>J758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125</v>
      </c>
      <c r="E80" s="176"/>
      <c r="F80" s="176"/>
      <c r="G80" s="176"/>
      <c r="H80" s="176"/>
      <c r="I80" s="176"/>
      <c r="J80" s="177">
        <f>J773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3"/>
      <c r="C81" s="174"/>
      <c r="D81" s="175" t="s">
        <v>126</v>
      </c>
      <c r="E81" s="176"/>
      <c r="F81" s="176"/>
      <c r="G81" s="176"/>
      <c r="H81" s="176"/>
      <c r="I81" s="176"/>
      <c r="J81" s="177">
        <f>J789</f>
        <v>0</v>
      </c>
      <c r="K81" s="174"/>
      <c r="L81" s="17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3"/>
      <c r="C82" s="174"/>
      <c r="D82" s="175" t="s">
        <v>127</v>
      </c>
      <c r="E82" s="176"/>
      <c r="F82" s="176"/>
      <c r="G82" s="176"/>
      <c r="H82" s="176"/>
      <c r="I82" s="176"/>
      <c r="J82" s="177">
        <f>J808</f>
        <v>0</v>
      </c>
      <c r="K82" s="174"/>
      <c r="L82" s="17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3"/>
      <c r="C83" s="174"/>
      <c r="D83" s="175" t="s">
        <v>128</v>
      </c>
      <c r="E83" s="176"/>
      <c r="F83" s="176"/>
      <c r="G83" s="176"/>
      <c r="H83" s="176"/>
      <c r="I83" s="176"/>
      <c r="J83" s="177">
        <f>J819</f>
        <v>0</v>
      </c>
      <c r="K83" s="174"/>
      <c r="L83" s="17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3"/>
      <c r="C84" s="174"/>
      <c r="D84" s="175" t="s">
        <v>129</v>
      </c>
      <c r="E84" s="176"/>
      <c r="F84" s="176"/>
      <c r="G84" s="176"/>
      <c r="H84" s="176"/>
      <c r="I84" s="176"/>
      <c r="J84" s="177">
        <f>J863</f>
        <v>0</v>
      </c>
      <c r="K84" s="174"/>
      <c r="L84" s="17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3"/>
      <c r="C85" s="174"/>
      <c r="D85" s="175" t="s">
        <v>130</v>
      </c>
      <c r="E85" s="176"/>
      <c r="F85" s="176"/>
      <c r="G85" s="176"/>
      <c r="H85" s="176"/>
      <c r="I85" s="176"/>
      <c r="J85" s="177">
        <f>J875</f>
        <v>0</v>
      </c>
      <c r="K85" s="174"/>
      <c r="L85" s="178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73"/>
      <c r="C86" s="174"/>
      <c r="D86" s="175" t="s">
        <v>131</v>
      </c>
      <c r="E86" s="176"/>
      <c r="F86" s="176"/>
      <c r="G86" s="176"/>
      <c r="H86" s="176"/>
      <c r="I86" s="176"/>
      <c r="J86" s="177">
        <f>J934</f>
        <v>0</v>
      </c>
      <c r="K86" s="174"/>
      <c r="L86" s="178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73"/>
      <c r="C87" s="174"/>
      <c r="D87" s="175" t="s">
        <v>132</v>
      </c>
      <c r="E87" s="176"/>
      <c r="F87" s="176"/>
      <c r="G87" s="176"/>
      <c r="H87" s="176"/>
      <c r="I87" s="176"/>
      <c r="J87" s="177">
        <f>J951</f>
        <v>0</v>
      </c>
      <c r="K87" s="174"/>
      <c r="L87" s="178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73"/>
      <c r="C88" s="174"/>
      <c r="D88" s="175" t="s">
        <v>133</v>
      </c>
      <c r="E88" s="176"/>
      <c r="F88" s="176"/>
      <c r="G88" s="176"/>
      <c r="H88" s="176"/>
      <c r="I88" s="176"/>
      <c r="J88" s="177">
        <f>J975</f>
        <v>0</v>
      </c>
      <c r="K88" s="174"/>
      <c r="L88" s="178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73"/>
      <c r="C89" s="174"/>
      <c r="D89" s="175" t="s">
        <v>134</v>
      </c>
      <c r="E89" s="176"/>
      <c r="F89" s="176"/>
      <c r="G89" s="176"/>
      <c r="H89" s="176"/>
      <c r="I89" s="176"/>
      <c r="J89" s="177">
        <f>J986</f>
        <v>0</v>
      </c>
      <c r="K89" s="174"/>
      <c r="L89" s="178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73"/>
      <c r="C90" s="174"/>
      <c r="D90" s="175" t="s">
        <v>135</v>
      </c>
      <c r="E90" s="176"/>
      <c r="F90" s="176"/>
      <c r="G90" s="176"/>
      <c r="H90" s="176"/>
      <c r="I90" s="176"/>
      <c r="J90" s="177">
        <f>J1056</f>
        <v>0</v>
      </c>
      <c r="K90" s="174"/>
      <c r="L90" s="178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73"/>
      <c r="C91" s="174"/>
      <c r="D91" s="175" t="s">
        <v>136</v>
      </c>
      <c r="E91" s="176"/>
      <c r="F91" s="176"/>
      <c r="G91" s="176"/>
      <c r="H91" s="176"/>
      <c r="I91" s="176"/>
      <c r="J91" s="177">
        <f>J1089</f>
        <v>0</v>
      </c>
      <c r="K91" s="174"/>
      <c r="L91" s="178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2" customFormat="1" ht="21.84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61"/>
      <c r="C93" s="62"/>
      <c r="D93" s="62"/>
      <c r="E93" s="62"/>
      <c r="F93" s="62"/>
      <c r="G93" s="62"/>
      <c r="H93" s="62"/>
      <c r="I93" s="62"/>
      <c r="J93" s="62"/>
      <c r="K93" s="6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7" s="2" customFormat="1" ht="6.96" customHeight="1">
      <c r="A97" s="40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4.96" customHeight="1">
      <c r="A98" s="40"/>
      <c r="B98" s="41"/>
      <c r="C98" s="25" t="s">
        <v>137</v>
      </c>
      <c r="D98" s="42"/>
      <c r="E98" s="42"/>
      <c r="F98" s="42"/>
      <c r="G98" s="42"/>
      <c r="H98" s="42"/>
      <c r="I98" s="42"/>
      <c r="J98" s="42"/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6.96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3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2" customHeight="1">
      <c r="A100" s="40"/>
      <c r="B100" s="41"/>
      <c r="C100" s="34" t="s">
        <v>16</v>
      </c>
      <c r="D100" s="42"/>
      <c r="E100" s="42"/>
      <c r="F100" s="42"/>
      <c r="G100" s="42"/>
      <c r="H100" s="42"/>
      <c r="I100" s="42"/>
      <c r="J100" s="42"/>
      <c r="K100" s="42"/>
      <c r="L100" s="13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6.5" customHeight="1">
      <c r="A101" s="40"/>
      <c r="B101" s="41"/>
      <c r="C101" s="42"/>
      <c r="D101" s="42"/>
      <c r="E101" s="162" t="str">
        <f>E7</f>
        <v>Správní budova VD Plumlov-rekonstrukce zázemí pro dělníky</v>
      </c>
      <c r="F101" s="34"/>
      <c r="G101" s="34"/>
      <c r="H101" s="34"/>
      <c r="I101" s="42"/>
      <c r="J101" s="42"/>
      <c r="K101" s="42"/>
      <c r="L101" s="13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2" customHeight="1">
      <c r="A102" s="40"/>
      <c r="B102" s="41"/>
      <c r="C102" s="34" t="s">
        <v>99</v>
      </c>
      <c r="D102" s="42"/>
      <c r="E102" s="42"/>
      <c r="F102" s="42"/>
      <c r="G102" s="42"/>
      <c r="H102" s="42"/>
      <c r="I102" s="42"/>
      <c r="J102" s="42"/>
      <c r="K102" s="42"/>
      <c r="L102" s="13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6.5" customHeight="1">
      <c r="A103" s="40"/>
      <c r="B103" s="41"/>
      <c r="C103" s="42"/>
      <c r="D103" s="42"/>
      <c r="E103" s="71" t="str">
        <f>E9</f>
        <v>01 - Stavební část- rekonstrukce</v>
      </c>
      <c r="F103" s="42"/>
      <c r="G103" s="42"/>
      <c r="H103" s="42"/>
      <c r="I103" s="42"/>
      <c r="J103" s="42"/>
      <c r="K103" s="42"/>
      <c r="L103" s="13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6.96" customHeight="1">
      <c r="A104" s="40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13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2" customHeight="1">
      <c r="A105" s="40"/>
      <c r="B105" s="41"/>
      <c r="C105" s="34" t="s">
        <v>21</v>
      </c>
      <c r="D105" s="42"/>
      <c r="E105" s="42"/>
      <c r="F105" s="29" t="str">
        <f>F12</f>
        <v>Plumlov</v>
      </c>
      <c r="G105" s="42"/>
      <c r="H105" s="42"/>
      <c r="I105" s="34" t="s">
        <v>23</v>
      </c>
      <c r="J105" s="74" t="str">
        <f>IF(J12="","",J12)</f>
        <v>20. 12. 2017</v>
      </c>
      <c r="K105" s="42"/>
      <c r="L105" s="13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6.96" customHeight="1">
      <c r="A106" s="40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136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25.65" customHeight="1">
      <c r="A107" s="40"/>
      <c r="B107" s="41"/>
      <c r="C107" s="34" t="s">
        <v>25</v>
      </c>
      <c r="D107" s="42"/>
      <c r="E107" s="42"/>
      <c r="F107" s="29" t="str">
        <f>E15</f>
        <v>Povodí Moravy s.p. Dřevařská 932/11,Brno</v>
      </c>
      <c r="G107" s="42"/>
      <c r="H107" s="42"/>
      <c r="I107" s="34" t="s">
        <v>31</v>
      </c>
      <c r="J107" s="38" t="str">
        <f>E21</f>
        <v>ing.arch.Lukáš Doubrava</v>
      </c>
      <c r="K107" s="42"/>
      <c r="L107" s="136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5.15" customHeight="1">
      <c r="A108" s="40"/>
      <c r="B108" s="41"/>
      <c r="C108" s="34" t="s">
        <v>29</v>
      </c>
      <c r="D108" s="42"/>
      <c r="E108" s="42"/>
      <c r="F108" s="29" t="str">
        <f>IF(E18="","",E18)</f>
        <v>Vyplň údaj</v>
      </c>
      <c r="G108" s="42"/>
      <c r="H108" s="42"/>
      <c r="I108" s="34" t="s">
        <v>34</v>
      </c>
      <c r="J108" s="38" t="str">
        <f>E24</f>
        <v xml:space="preserve"> </v>
      </c>
      <c r="K108" s="42"/>
      <c r="L108" s="136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0.32" customHeigh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136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11" customFormat="1" ht="29.28" customHeight="1">
      <c r="A110" s="179"/>
      <c r="B110" s="180"/>
      <c r="C110" s="181" t="s">
        <v>138</v>
      </c>
      <c r="D110" s="182" t="s">
        <v>56</v>
      </c>
      <c r="E110" s="182" t="s">
        <v>52</v>
      </c>
      <c r="F110" s="182" t="s">
        <v>53</v>
      </c>
      <c r="G110" s="182" t="s">
        <v>139</v>
      </c>
      <c r="H110" s="182" t="s">
        <v>140</v>
      </c>
      <c r="I110" s="182" t="s">
        <v>141</v>
      </c>
      <c r="J110" s="183" t="s">
        <v>103</v>
      </c>
      <c r="K110" s="184" t="s">
        <v>142</v>
      </c>
      <c r="L110" s="185"/>
      <c r="M110" s="94" t="s">
        <v>19</v>
      </c>
      <c r="N110" s="95" t="s">
        <v>41</v>
      </c>
      <c r="O110" s="95" t="s">
        <v>143</v>
      </c>
      <c r="P110" s="95" t="s">
        <v>144</v>
      </c>
      <c r="Q110" s="95" t="s">
        <v>145</v>
      </c>
      <c r="R110" s="95" t="s">
        <v>146</v>
      </c>
      <c r="S110" s="95" t="s">
        <v>147</v>
      </c>
      <c r="T110" s="96" t="s">
        <v>148</v>
      </c>
      <c r="U110" s="179"/>
      <c r="V110" s="179"/>
      <c r="W110" s="179"/>
      <c r="X110" s="179"/>
      <c r="Y110" s="179"/>
      <c r="Z110" s="179"/>
      <c r="AA110" s="179"/>
      <c r="AB110" s="179"/>
      <c r="AC110" s="179"/>
      <c r="AD110" s="179"/>
      <c r="AE110" s="179"/>
    </row>
    <row r="111" s="2" customFormat="1" ht="22.8" customHeight="1">
      <c r="A111" s="40"/>
      <c r="B111" s="41"/>
      <c r="C111" s="101" t="s">
        <v>149</v>
      </c>
      <c r="D111" s="42"/>
      <c r="E111" s="42"/>
      <c r="F111" s="42"/>
      <c r="G111" s="42"/>
      <c r="H111" s="42"/>
      <c r="I111" s="42"/>
      <c r="J111" s="186">
        <f>BK111</f>
        <v>0</v>
      </c>
      <c r="K111" s="42"/>
      <c r="L111" s="46"/>
      <c r="M111" s="97"/>
      <c r="N111" s="187"/>
      <c r="O111" s="98"/>
      <c r="P111" s="188">
        <f>P112+P717</f>
        <v>0</v>
      </c>
      <c r="Q111" s="98"/>
      <c r="R111" s="188">
        <f>R112+R717</f>
        <v>59.957427629999998</v>
      </c>
      <c r="S111" s="98"/>
      <c r="T111" s="189">
        <f>T112+T717</f>
        <v>34.238088119999993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70</v>
      </c>
      <c r="AU111" s="19" t="s">
        <v>104</v>
      </c>
      <c r="BK111" s="190">
        <f>BK112+BK717</f>
        <v>0</v>
      </c>
    </row>
    <row r="112" s="12" customFormat="1" ht="25.92" customHeight="1">
      <c r="A112" s="12"/>
      <c r="B112" s="191"/>
      <c r="C112" s="192"/>
      <c r="D112" s="193" t="s">
        <v>70</v>
      </c>
      <c r="E112" s="194" t="s">
        <v>150</v>
      </c>
      <c r="F112" s="194" t="s">
        <v>151</v>
      </c>
      <c r="G112" s="192"/>
      <c r="H112" s="192"/>
      <c r="I112" s="195"/>
      <c r="J112" s="196">
        <f>BK112</f>
        <v>0</v>
      </c>
      <c r="K112" s="192"/>
      <c r="L112" s="197"/>
      <c r="M112" s="198"/>
      <c r="N112" s="199"/>
      <c r="O112" s="199"/>
      <c r="P112" s="200">
        <f>P113+P142+P161+P168+P258+P307+P318+P335+P484+P500+P522+P548+P551+P572+P588+P714</f>
        <v>0</v>
      </c>
      <c r="Q112" s="199"/>
      <c r="R112" s="200">
        <f>R113+R142+R161+R168+R258+R307+R318+R335+R484+R500+R522+R548+R551+R572+R588+R714</f>
        <v>47.658673950000001</v>
      </c>
      <c r="S112" s="199"/>
      <c r="T112" s="201">
        <f>T113+T142+T161+T168+T258+T307+T318+T335+T484+T500+T522+T548+T551+T572+T588+T714</f>
        <v>33.889106549999994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79</v>
      </c>
      <c r="AT112" s="203" t="s">
        <v>70</v>
      </c>
      <c r="AU112" s="203" t="s">
        <v>71</v>
      </c>
      <c r="AY112" s="202" t="s">
        <v>152</v>
      </c>
      <c r="BK112" s="204">
        <f>BK113+BK142+BK161+BK168+BK258+BK307+BK318+BK335+BK484+BK500+BK522+BK548+BK551+BK572+BK588+BK714</f>
        <v>0</v>
      </c>
    </row>
    <row r="113" s="12" customFormat="1" ht="22.8" customHeight="1">
      <c r="A113" s="12"/>
      <c r="B113" s="191"/>
      <c r="C113" s="192"/>
      <c r="D113" s="193" t="s">
        <v>70</v>
      </c>
      <c r="E113" s="205" t="s">
        <v>79</v>
      </c>
      <c r="F113" s="205" t="s">
        <v>153</v>
      </c>
      <c r="G113" s="192"/>
      <c r="H113" s="192"/>
      <c r="I113" s="195"/>
      <c r="J113" s="206">
        <f>BK113</f>
        <v>0</v>
      </c>
      <c r="K113" s="192"/>
      <c r="L113" s="197"/>
      <c r="M113" s="198"/>
      <c r="N113" s="199"/>
      <c r="O113" s="199"/>
      <c r="P113" s="200">
        <f>SUM(P114:P141)</f>
        <v>0</v>
      </c>
      <c r="Q113" s="199"/>
      <c r="R113" s="200">
        <f>SUM(R114:R141)</f>
        <v>0</v>
      </c>
      <c r="S113" s="199"/>
      <c r="T113" s="201">
        <f>SUM(T114:T141)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2" t="s">
        <v>79</v>
      </c>
      <c r="AT113" s="203" t="s">
        <v>70</v>
      </c>
      <c r="AU113" s="203" t="s">
        <v>79</v>
      </c>
      <c r="AY113" s="202" t="s">
        <v>152</v>
      </c>
      <c r="BK113" s="204">
        <f>SUM(BK114:BK141)</f>
        <v>0</v>
      </c>
    </row>
    <row r="114" s="2" customFormat="1" ht="16.5" customHeight="1">
      <c r="A114" s="40"/>
      <c r="B114" s="41"/>
      <c r="C114" s="207" t="s">
        <v>79</v>
      </c>
      <c r="D114" s="207" t="s">
        <v>154</v>
      </c>
      <c r="E114" s="208" t="s">
        <v>155</v>
      </c>
      <c r="F114" s="209" t="s">
        <v>156</v>
      </c>
      <c r="G114" s="210" t="s">
        <v>157</v>
      </c>
      <c r="H114" s="211">
        <v>11.529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42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158</v>
      </c>
      <c r="AT114" s="219" t="s">
        <v>154</v>
      </c>
      <c r="AU114" s="219" t="s">
        <v>81</v>
      </c>
      <c r="AY114" s="19" t="s">
        <v>152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79</v>
      </c>
      <c r="BK114" s="220">
        <f>ROUND(I114*H114,2)</f>
        <v>0</v>
      </c>
      <c r="BL114" s="19" t="s">
        <v>158</v>
      </c>
      <c r="BM114" s="219" t="s">
        <v>159</v>
      </c>
    </row>
    <row r="115" s="2" customFormat="1">
      <c r="A115" s="40"/>
      <c r="B115" s="41"/>
      <c r="C115" s="42"/>
      <c r="D115" s="221" t="s">
        <v>160</v>
      </c>
      <c r="E115" s="42"/>
      <c r="F115" s="222" t="s">
        <v>161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160</v>
      </c>
      <c r="AU115" s="19" t="s">
        <v>81</v>
      </c>
    </row>
    <row r="116" s="2" customFormat="1">
      <c r="A116" s="40"/>
      <c r="B116" s="41"/>
      <c r="C116" s="42"/>
      <c r="D116" s="226" t="s">
        <v>162</v>
      </c>
      <c r="E116" s="42"/>
      <c r="F116" s="227" t="s">
        <v>163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162</v>
      </c>
      <c r="AU116" s="19" t="s">
        <v>81</v>
      </c>
    </row>
    <row r="117" s="13" customFormat="1">
      <c r="A117" s="13"/>
      <c r="B117" s="228"/>
      <c r="C117" s="229"/>
      <c r="D117" s="221" t="s">
        <v>164</v>
      </c>
      <c r="E117" s="230" t="s">
        <v>19</v>
      </c>
      <c r="F117" s="231" t="s">
        <v>165</v>
      </c>
      <c r="G117" s="229"/>
      <c r="H117" s="232">
        <v>1.72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164</v>
      </c>
      <c r="AU117" s="238" t="s">
        <v>81</v>
      </c>
      <c r="AV117" s="13" t="s">
        <v>81</v>
      </c>
      <c r="AW117" s="13" t="s">
        <v>33</v>
      </c>
      <c r="AX117" s="13" t="s">
        <v>71</v>
      </c>
      <c r="AY117" s="238" t="s">
        <v>152</v>
      </c>
    </row>
    <row r="118" s="13" customFormat="1">
      <c r="A118" s="13"/>
      <c r="B118" s="228"/>
      <c r="C118" s="229"/>
      <c r="D118" s="221" t="s">
        <v>164</v>
      </c>
      <c r="E118" s="230" t="s">
        <v>19</v>
      </c>
      <c r="F118" s="231" t="s">
        <v>166</v>
      </c>
      <c r="G118" s="229"/>
      <c r="H118" s="232">
        <v>4.8879999999999999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164</v>
      </c>
      <c r="AU118" s="238" t="s">
        <v>81</v>
      </c>
      <c r="AV118" s="13" t="s">
        <v>81</v>
      </c>
      <c r="AW118" s="13" t="s">
        <v>33</v>
      </c>
      <c r="AX118" s="13" t="s">
        <v>71</v>
      </c>
      <c r="AY118" s="238" t="s">
        <v>152</v>
      </c>
    </row>
    <row r="119" s="13" customFormat="1">
      <c r="A119" s="13"/>
      <c r="B119" s="228"/>
      <c r="C119" s="229"/>
      <c r="D119" s="221" t="s">
        <v>164</v>
      </c>
      <c r="E119" s="230" t="s">
        <v>19</v>
      </c>
      <c r="F119" s="231" t="s">
        <v>167</v>
      </c>
      <c r="G119" s="229"/>
      <c r="H119" s="232">
        <v>1.216</v>
      </c>
      <c r="I119" s="233"/>
      <c r="J119" s="229"/>
      <c r="K119" s="229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164</v>
      </c>
      <c r="AU119" s="238" t="s">
        <v>81</v>
      </c>
      <c r="AV119" s="13" t="s">
        <v>81</v>
      </c>
      <c r="AW119" s="13" t="s">
        <v>33</v>
      </c>
      <c r="AX119" s="13" t="s">
        <v>71</v>
      </c>
      <c r="AY119" s="238" t="s">
        <v>152</v>
      </c>
    </row>
    <row r="120" s="13" customFormat="1">
      <c r="A120" s="13"/>
      <c r="B120" s="228"/>
      <c r="C120" s="229"/>
      <c r="D120" s="221" t="s">
        <v>164</v>
      </c>
      <c r="E120" s="230" t="s">
        <v>19</v>
      </c>
      <c r="F120" s="231" t="s">
        <v>168</v>
      </c>
      <c r="G120" s="229"/>
      <c r="H120" s="232">
        <v>3.7050000000000001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8" t="s">
        <v>164</v>
      </c>
      <c r="AU120" s="238" t="s">
        <v>81</v>
      </c>
      <c r="AV120" s="13" t="s">
        <v>81</v>
      </c>
      <c r="AW120" s="13" t="s">
        <v>33</v>
      </c>
      <c r="AX120" s="13" t="s">
        <v>71</v>
      </c>
      <c r="AY120" s="238" t="s">
        <v>152</v>
      </c>
    </row>
    <row r="121" s="14" customFormat="1">
      <c r="A121" s="14"/>
      <c r="B121" s="239"/>
      <c r="C121" s="240"/>
      <c r="D121" s="221" t="s">
        <v>164</v>
      </c>
      <c r="E121" s="241" t="s">
        <v>19</v>
      </c>
      <c r="F121" s="242" t="s">
        <v>169</v>
      </c>
      <c r="G121" s="240"/>
      <c r="H121" s="243">
        <v>11.529</v>
      </c>
      <c r="I121" s="244"/>
      <c r="J121" s="240"/>
      <c r="K121" s="240"/>
      <c r="L121" s="245"/>
      <c r="M121" s="246"/>
      <c r="N121" s="247"/>
      <c r="O121" s="247"/>
      <c r="P121" s="247"/>
      <c r="Q121" s="247"/>
      <c r="R121" s="247"/>
      <c r="S121" s="247"/>
      <c r="T121" s="24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9" t="s">
        <v>164</v>
      </c>
      <c r="AU121" s="249" t="s">
        <v>81</v>
      </c>
      <c r="AV121" s="14" t="s">
        <v>158</v>
      </c>
      <c r="AW121" s="14" t="s">
        <v>33</v>
      </c>
      <c r="AX121" s="14" t="s">
        <v>79</v>
      </c>
      <c r="AY121" s="249" t="s">
        <v>152</v>
      </c>
    </row>
    <row r="122" s="2" customFormat="1" ht="21.75" customHeight="1">
      <c r="A122" s="40"/>
      <c r="B122" s="41"/>
      <c r="C122" s="207" t="s">
        <v>81</v>
      </c>
      <c r="D122" s="207" t="s">
        <v>154</v>
      </c>
      <c r="E122" s="208" t="s">
        <v>170</v>
      </c>
      <c r="F122" s="209" t="s">
        <v>171</v>
      </c>
      <c r="G122" s="210" t="s">
        <v>157</v>
      </c>
      <c r="H122" s="211">
        <v>11.529</v>
      </c>
      <c r="I122" s="212"/>
      <c r="J122" s="213">
        <f>ROUND(I122*H122,2)</f>
        <v>0</v>
      </c>
      <c r="K122" s="214"/>
      <c r="L122" s="46"/>
      <c r="M122" s="215" t="s">
        <v>19</v>
      </c>
      <c r="N122" s="216" t="s">
        <v>42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158</v>
      </c>
      <c r="AT122" s="219" t="s">
        <v>154</v>
      </c>
      <c r="AU122" s="219" t="s">
        <v>81</v>
      </c>
      <c r="AY122" s="19" t="s">
        <v>152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79</v>
      </c>
      <c r="BK122" s="220">
        <f>ROUND(I122*H122,2)</f>
        <v>0</v>
      </c>
      <c r="BL122" s="19" t="s">
        <v>158</v>
      </c>
      <c r="BM122" s="219" t="s">
        <v>172</v>
      </c>
    </row>
    <row r="123" s="2" customFormat="1">
      <c r="A123" s="40"/>
      <c r="B123" s="41"/>
      <c r="C123" s="42"/>
      <c r="D123" s="221" t="s">
        <v>160</v>
      </c>
      <c r="E123" s="42"/>
      <c r="F123" s="222" t="s">
        <v>173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160</v>
      </c>
      <c r="AU123" s="19" t="s">
        <v>81</v>
      </c>
    </row>
    <row r="124" s="2" customFormat="1">
      <c r="A124" s="40"/>
      <c r="B124" s="41"/>
      <c r="C124" s="42"/>
      <c r="D124" s="226" t="s">
        <v>162</v>
      </c>
      <c r="E124" s="42"/>
      <c r="F124" s="227" t="s">
        <v>174</v>
      </c>
      <c r="G124" s="42"/>
      <c r="H124" s="42"/>
      <c r="I124" s="223"/>
      <c r="J124" s="42"/>
      <c r="K124" s="42"/>
      <c r="L124" s="46"/>
      <c r="M124" s="224"/>
      <c r="N124" s="22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162</v>
      </c>
      <c r="AU124" s="19" t="s">
        <v>81</v>
      </c>
    </row>
    <row r="125" s="2" customFormat="1" ht="21.75" customHeight="1">
      <c r="A125" s="40"/>
      <c r="B125" s="41"/>
      <c r="C125" s="207" t="s">
        <v>175</v>
      </c>
      <c r="D125" s="207" t="s">
        <v>154</v>
      </c>
      <c r="E125" s="208" t="s">
        <v>176</v>
      </c>
      <c r="F125" s="209" t="s">
        <v>177</v>
      </c>
      <c r="G125" s="210" t="s">
        <v>157</v>
      </c>
      <c r="H125" s="211">
        <v>11.529</v>
      </c>
      <c r="I125" s="212"/>
      <c r="J125" s="213">
        <f>ROUND(I125*H125,2)</f>
        <v>0</v>
      </c>
      <c r="K125" s="214"/>
      <c r="L125" s="46"/>
      <c r="M125" s="215" t="s">
        <v>19</v>
      </c>
      <c r="N125" s="216" t="s">
        <v>42</v>
      </c>
      <c r="O125" s="86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158</v>
      </c>
      <c r="AT125" s="219" t="s">
        <v>154</v>
      </c>
      <c r="AU125" s="219" t="s">
        <v>81</v>
      </c>
      <c r="AY125" s="19" t="s">
        <v>152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79</v>
      </c>
      <c r="BK125" s="220">
        <f>ROUND(I125*H125,2)</f>
        <v>0</v>
      </c>
      <c r="BL125" s="19" t="s">
        <v>158</v>
      </c>
      <c r="BM125" s="219" t="s">
        <v>178</v>
      </c>
    </row>
    <row r="126" s="2" customFormat="1">
      <c r="A126" s="40"/>
      <c r="B126" s="41"/>
      <c r="C126" s="42"/>
      <c r="D126" s="221" t="s">
        <v>160</v>
      </c>
      <c r="E126" s="42"/>
      <c r="F126" s="222" t="s">
        <v>179</v>
      </c>
      <c r="G126" s="42"/>
      <c r="H126" s="42"/>
      <c r="I126" s="223"/>
      <c r="J126" s="42"/>
      <c r="K126" s="42"/>
      <c r="L126" s="46"/>
      <c r="M126" s="224"/>
      <c r="N126" s="22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160</v>
      </c>
      <c r="AU126" s="19" t="s">
        <v>81</v>
      </c>
    </row>
    <row r="127" s="2" customFormat="1">
      <c r="A127" s="40"/>
      <c r="B127" s="41"/>
      <c r="C127" s="42"/>
      <c r="D127" s="226" t="s">
        <v>162</v>
      </c>
      <c r="E127" s="42"/>
      <c r="F127" s="227" t="s">
        <v>180</v>
      </c>
      <c r="G127" s="42"/>
      <c r="H127" s="42"/>
      <c r="I127" s="223"/>
      <c r="J127" s="42"/>
      <c r="K127" s="42"/>
      <c r="L127" s="46"/>
      <c r="M127" s="224"/>
      <c r="N127" s="225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162</v>
      </c>
      <c r="AU127" s="19" t="s">
        <v>81</v>
      </c>
    </row>
    <row r="128" s="2" customFormat="1" ht="21.75" customHeight="1">
      <c r="A128" s="40"/>
      <c r="B128" s="41"/>
      <c r="C128" s="207" t="s">
        <v>158</v>
      </c>
      <c r="D128" s="207" t="s">
        <v>154</v>
      </c>
      <c r="E128" s="208" t="s">
        <v>181</v>
      </c>
      <c r="F128" s="209" t="s">
        <v>182</v>
      </c>
      <c r="G128" s="210" t="s">
        <v>157</v>
      </c>
      <c r="H128" s="211">
        <v>11.529</v>
      </c>
      <c r="I128" s="212"/>
      <c r="J128" s="213">
        <f>ROUND(I128*H128,2)</f>
        <v>0</v>
      </c>
      <c r="K128" s="214"/>
      <c r="L128" s="46"/>
      <c r="M128" s="215" t="s">
        <v>19</v>
      </c>
      <c r="N128" s="216" t="s">
        <v>42</v>
      </c>
      <c r="O128" s="86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9" t="s">
        <v>158</v>
      </c>
      <c r="AT128" s="219" t="s">
        <v>154</v>
      </c>
      <c r="AU128" s="219" t="s">
        <v>81</v>
      </c>
      <c r="AY128" s="19" t="s">
        <v>152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9" t="s">
        <v>79</v>
      </c>
      <c r="BK128" s="220">
        <f>ROUND(I128*H128,2)</f>
        <v>0</v>
      </c>
      <c r="BL128" s="19" t="s">
        <v>158</v>
      </c>
      <c r="BM128" s="219" t="s">
        <v>183</v>
      </c>
    </row>
    <row r="129" s="2" customFormat="1">
      <c r="A129" s="40"/>
      <c r="B129" s="41"/>
      <c r="C129" s="42"/>
      <c r="D129" s="221" t="s">
        <v>160</v>
      </c>
      <c r="E129" s="42"/>
      <c r="F129" s="222" t="s">
        <v>184</v>
      </c>
      <c r="G129" s="42"/>
      <c r="H129" s="42"/>
      <c r="I129" s="223"/>
      <c r="J129" s="42"/>
      <c r="K129" s="42"/>
      <c r="L129" s="46"/>
      <c r="M129" s="224"/>
      <c r="N129" s="22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160</v>
      </c>
      <c r="AU129" s="19" t="s">
        <v>81</v>
      </c>
    </row>
    <row r="130" s="2" customFormat="1">
      <c r="A130" s="40"/>
      <c r="B130" s="41"/>
      <c r="C130" s="42"/>
      <c r="D130" s="226" t="s">
        <v>162</v>
      </c>
      <c r="E130" s="42"/>
      <c r="F130" s="227" t="s">
        <v>185</v>
      </c>
      <c r="G130" s="42"/>
      <c r="H130" s="42"/>
      <c r="I130" s="223"/>
      <c r="J130" s="42"/>
      <c r="K130" s="42"/>
      <c r="L130" s="46"/>
      <c r="M130" s="224"/>
      <c r="N130" s="22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162</v>
      </c>
      <c r="AU130" s="19" t="s">
        <v>81</v>
      </c>
    </row>
    <row r="131" s="2" customFormat="1" ht="24.15" customHeight="1">
      <c r="A131" s="40"/>
      <c r="B131" s="41"/>
      <c r="C131" s="207" t="s">
        <v>186</v>
      </c>
      <c r="D131" s="207" t="s">
        <v>154</v>
      </c>
      <c r="E131" s="208" t="s">
        <v>187</v>
      </c>
      <c r="F131" s="209" t="s">
        <v>188</v>
      </c>
      <c r="G131" s="210" t="s">
        <v>157</v>
      </c>
      <c r="H131" s="211">
        <v>57.645000000000003</v>
      </c>
      <c r="I131" s="212"/>
      <c r="J131" s="213">
        <f>ROUND(I131*H131,2)</f>
        <v>0</v>
      </c>
      <c r="K131" s="214"/>
      <c r="L131" s="46"/>
      <c r="M131" s="215" t="s">
        <v>19</v>
      </c>
      <c r="N131" s="216" t="s">
        <v>42</v>
      </c>
      <c r="O131" s="86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158</v>
      </c>
      <c r="AT131" s="219" t="s">
        <v>154</v>
      </c>
      <c r="AU131" s="219" t="s">
        <v>81</v>
      </c>
      <c r="AY131" s="19" t="s">
        <v>152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79</v>
      </c>
      <c r="BK131" s="220">
        <f>ROUND(I131*H131,2)</f>
        <v>0</v>
      </c>
      <c r="BL131" s="19" t="s">
        <v>158</v>
      </c>
      <c r="BM131" s="219" t="s">
        <v>189</v>
      </c>
    </row>
    <row r="132" s="2" customFormat="1">
      <c r="A132" s="40"/>
      <c r="B132" s="41"/>
      <c r="C132" s="42"/>
      <c r="D132" s="221" t="s">
        <v>160</v>
      </c>
      <c r="E132" s="42"/>
      <c r="F132" s="222" t="s">
        <v>190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160</v>
      </c>
      <c r="AU132" s="19" t="s">
        <v>81</v>
      </c>
    </row>
    <row r="133" s="2" customFormat="1">
      <c r="A133" s="40"/>
      <c r="B133" s="41"/>
      <c r="C133" s="42"/>
      <c r="D133" s="226" t="s">
        <v>162</v>
      </c>
      <c r="E133" s="42"/>
      <c r="F133" s="227" t="s">
        <v>191</v>
      </c>
      <c r="G133" s="42"/>
      <c r="H133" s="42"/>
      <c r="I133" s="223"/>
      <c r="J133" s="42"/>
      <c r="K133" s="42"/>
      <c r="L133" s="46"/>
      <c r="M133" s="224"/>
      <c r="N133" s="225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162</v>
      </c>
      <c r="AU133" s="19" t="s">
        <v>81</v>
      </c>
    </row>
    <row r="134" s="13" customFormat="1">
      <c r="A134" s="13"/>
      <c r="B134" s="228"/>
      <c r="C134" s="229"/>
      <c r="D134" s="221" t="s">
        <v>164</v>
      </c>
      <c r="E134" s="230" t="s">
        <v>19</v>
      </c>
      <c r="F134" s="231" t="s">
        <v>192</v>
      </c>
      <c r="G134" s="229"/>
      <c r="H134" s="232">
        <v>57.645000000000003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164</v>
      </c>
      <c r="AU134" s="238" t="s">
        <v>81</v>
      </c>
      <c r="AV134" s="13" t="s">
        <v>81</v>
      </c>
      <c r="AW134" s="13" t="s">
        <v>33</v>
      </c>
      <c r="AX134" s="13" t="s">
        <v>79</v>
      </c>
      <c r="AY134" s="238" t="s">
        <v>152</v>
      </c>
    </row>
    <row r="135" s="2" customFormat="1" ht="16.5" customHeight="1">
      <c r="A135" s="40"/>
      <c r="B135" s="41"/>
      <c r="C135" s="207" t="s">
        <v>193</v>
      </c>
      <c r="D135" s="207" t="s">
        <v>154</v>
      </c>
      <c r="E135" s="208" t="s">
        <v>194</v>
      </c>
      <c r="F135" s="209" t="s">
        <v>195</v>
      </c>
      <c r="G135" s="210" t="s">
        <v>157</v>
      </c>
      <c r="H135" s="211">
        <v>11.529</v>
      </c>
      <c r="I135" s="212"/>
      <c r="J135" s="213">
        <f>ROUND(I135*H135,2)</f>
        <v>0</v>
      </c>
      <c r="K135" s="214"/>
      <c r="L135" s="46"/>
      <c r="M135" s="215" t="s">
        <v>19</v>
      </c>
      <c r="N135" s="216" t="s">
        <v>42</v>
      </c>
      <c r="O135" s="86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158</v>
      </c>
      <c r="AT135" s="219" t="s">
        <v>154</v>
      </c>
      <c r="AU135" s="219" t="s">
        <v>81</v>
      </c>
      <c r="AY135" s="19" t="s">
        <v>152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79</v>
      </c>
      <c r="BK135" s="220">
        <f>ROUND(I135*H135,2)</f>
        <v>0</v>
      </c>
      <c r="BL135" s="19" t="s">
        <v>158</v>
      </c>
      <c r="BM135" s="219" t="s">
        <v>196</v>
      </c>
    </row>
    <row r="136" s="2" customFormat="1">
      <c r="A136" s="40"/>
      <c r="B136" s="41"/>
      <c r="C136" s="42"/>
      <c r="D136" s="221" t="s">
        <v>160</v>
      </c>
      <c r="E136" s="42"/>
      <c r="F136" s="222" t="s">
        <v>197</v>
      </c>
      <c r="G136" s="42"/>
      <c r="H136" s="42"/>
      <c r="I136" s="223"/>
      <c r="J136" s="42"/>
      <c r="K136" s="42"/>
      <c r="L136" s="46"/>
      <c r="M136" s="224"/>
      <c r="N136" s="22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160</v>
      </c>
      <c r="AU136" s="19" t="s">
        <v>81</v>
      </c>
    </row>
    <row r="137" s="2" customFormat="1">
      <c r="A137" s="40"/>
      <c r="B137" s="41"/>
      <c r="C137" s="42"/>
      <c r="D137" s="226" t="s">
        <v>162</v>
      </c>
      <c r="E137" s="42"/>
      <c r="F137" s="227" t="s">
        <v>198</v>
      </c>
      <c r="G137" s="42"/>
      <c r="H137" s="42"/>
      <c r="I137" s="223"/>
      <c r="J137" s="42"/>
      <c r="K137" s="42"/>
      <c r="L137" s="46"/>
      <c r="M137" s="224"/>
      <c r="N137" s="225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162</v>
      </c>
      <c r="AU137" s="19" t="s">
        <v>81</v>
      </c>
    </row>
    <row r="138" s="2" customFormat="1" ht="16.5" customHeight="1">
      <c r="A138" s="40"/>
      <c r="B138" s="41"/>
      <c r="C138" s="207" t="s">
        <v>199</v>
      </c>
      <c r="D138" s="207" t="s">
        <v>154</v>
      </c>
      <c r="E138" s="208" t="s">
        <v>200</v>
      </c>
      <c r="F138" s="209" t="s">
        <v>201</v>
      </c>
      <c r="G138" s="210" t="s">
        <v>202</v>
      </c>
      <c r="H138" s="211">
        <v>18.446000000000002</v>
      </c>
      <c r="I138" s="212"/>
      <c r="J138" s="213">
        <f>ROUND(I138*H138,2)</f>
        <v>0</v>
      </c>
      <c r="K138" s="214"/>
      <c r="L138" s="46"/>
      <c r="M138" s="215" t="s">
        <v>19</v>
      </c>
      <c r="N138" s="216" t="s">
        <v>42</v>
      </c>
      <c r="O138" s="86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9" t="s">
        <v>158</v>
      </c>
      <c r="AT138" s="219" t="s">
        <v>154</v>
      </c>
      <c r="AU138" s="219" t="s">
        <v>81</v>
      </c>
      <c r="AY138" s="19" t="s">
        <v>152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9" t="s">
        <v>79</v>
      </c>
      <c r="BK138" s="220">
        <f>ROUND(I138*H138,2)</f>
        <v>0</v>
      </c>
      <c r="BL138" s="19" t="s">
        <v>158</v>
      </c>
      <c r="BM138" s="219" t="s">
        <v>203</v>
      </c>
    </row>
    <row r="139" s="2" customFormat="1">
      <c r="A139" s="40"/>
      <c r="B139" s="41"/>
      <c r="C139" s="42"/>
      <c r="D139" s="221" t="s">
        <v>160</v>
      </c>
      <c r="E139" s="42"/>
      <c r="F139" s="222" t="s">
        <v>204</v>
      </c>
      <c r="G139" s="42"/>
      <c r="H139" s="42"/>
      <c r="I139" s="223"/>
      <c r="J139" s="42"/>
      <c r="K139" s="42"/>
      <c r="L139" s="46"/>
      <c r="M139" s="224"/>
      <c r="N139" s="22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160</v>
      </c>
      <c r="AU139" s="19" t="s">
        <v>81</v>
      </c>
    </row>
    <row r="140" s="2" customFormat="1">
      <c r="A140" s="40"/>
      <c r="B140" s="41"/>
      <c r="C140" s="42"/>
      <c r="D140" s="226" t="s">
        <v>162</v>
      </c>
      <c r="E140" s="42"/>
      <c r="F140" s="227" t="s">
        <v>205</v>
      </c>
      <c r="G140" s="42"/>
      <c r="H140" s="42"/>
      <c r="I140" s="223"/>
      <c r="J140" s="42"/>
      <c r="K140" s="42"/>
      <c r="L140" s="46"/>
      <c r="M140" s="224"/>
      <c r="N140" s="225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162</v>
      </c>
      <c r="AU140" s="19" t="s">
        <v>81</v>
      </c>
    </row>
    <row r="141" s="13" customFormat="1">
      <c r="A141" s="13"/>
      <c r="B141" s="228"/>
      <c r="C141" s="229"/>
      <c r="D141" s="221" t="s">
        <v>164</v>
      </c>
      <c r="E141" s="230" t="s">
        <v>19</v>
      </c>
      <c r="F141" s="231" t="s">
        <v>206</v>
      </c>
      <c r="G141" s="229"/>
      <c r="H141" s="232">
        <v>18.446000000000002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8" t="s">
        <v>164</v>
      </c>
      <c r="AU141" s="238" t="s">
        <v>81</v>
      </c>
      <c r="AV141" s="13" t="s">
        <v>81</v>
      </c>
      <c r="AW141" s="13" t="s">
        <v>33</v>
      </c>
      <c r="AX141" s="13" t="s">
        <v>79</v>
      </c>
      <c r="AY141" s="238" t="s">
        <v>152</v>
      </c>
    </row>
    <row r="142" s="12" customFormat="1" ht="22.8" customHeight="1">
      <c r="A142" s="12"/>
      <c r="B142" s="191"/>
      <c r="C142" s="192"/>
      <c r="D142" s="193" t="s">
        <v>70</v>
      </c>
      <c r="E142" s="205" t="s">
        <v>81</v>
      </c>
      <c r="F142" s="205" t="s">
        <v>207</v>
      </c>
      <c r="G142" s="192"/>
      <c r="H142" s="192"/>
      <c r="I142" s="195"/>
      <c r="J142" s="206">
        <f>BK142</f>
        <v>0</v>
      </c>
      <c r="K142" s="192"/>
      <c r="L142" s="197"/>
      <c r="M142" s="198"/>
      <c r="N142" s="199"/>
      <c r="O142" s="199"/>
      <c r="P142" s="200">
        <f>SUM(P143:P160)</f>
        <v>0</v>
      </c>
      <c r="Q142" s="199"/>
      <c r="R142" s="200">
        <f>SUM(R143:R160)</f>
        <v>2.9564672599999997</v>
      </c>
      <c r="S142" s="199"/>
      <c r="T142" s="201">
        <f>SUM(T143:T160)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2" t="s">
        <v>79</v>
      </c>
      <c r="AT142" s="203" t="s">
        <v>70</v>
      </c>
      <c r="AU142" s="203" t="s">
        <v>79</v>
      </c>
      <c r="AY142" s="202" t="s">
        <v>152</v>
      </c>
      <c r="BK142" s="204">
        <f>SUM(BK143:BK160)</f>
        <v>0</v>
      </c>
    </row>
    <row r="143" s="2" customFormat="1" ht="16.5" customHeight="1">
      <c r="A143" s="40"/>
      <c r="B143" s="41"/>
      <c r="C143" s="207" t="s">
        <v>208</v>
      </c>
      <c r="D143" s="207" t="s">
        <v>154</v>
      </c>
      <c r="E143" s="208" t="s">
        <v>209</v>
      </c>
      <c r="F143" s="209" t="s">
        <v>210</v>
      </c>
      <c r="G143" s="210" t="s">
        <v>211</v>
      </c>
      <c r="H143" s="211">
        <v>4.6539999999999999</v>
      </c>
      <c r="I143" s="212"/>
      <c r="J143" s="213">
        <f>ROUND(I143*H143,2)</f>
        <v>0</v>
      </c>
      <c r="K143" s="214"/>
      <c r="L143" s="46"/>
      <c r="M143" s="215" t="s">
        <v>19</v>
      </c>
      <c r="N143" s="216" t="s">
        <v>42</v>
      </c>
      <c r="O143" s="86"/>
      <c r="P143" s="217">
        <f>O143*H143</f>
        <v>0</v>
      </c>
      <c r="Q143" s="217">
        <v>0.0026900000000000001</v>
      </c>
      <c r="R143" s="217">
        <f>Q143*H143</f>
        <v>0.012519260000000001</v>
      </c>
      <c r="S143" s="217">
        <v>0</v>
      </c>
      <c r="T143" s="21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9" t="s">
        <v>158</v>
      </c>
      <c r="AT143" s="219" t="s">
        <v>154</v>
      </c>
      <c r="AU143" s="219" t="s">
        <v>81</v>
      </c>
      <c r="AY143" s="19" t="s">
        <v>152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9" t="s">
        <v>79</v>
      </c>
      <c r="BK143" s="220">
        <f>ROUND(I143*H143,2)</f>
        <v>0</v>
      </c>
      <c r="BL143" s="19" t="s">
        <v>158</v>
      </c>
      <c r="BM143" s="219" t="s">
        <v>212</v>
      </c>
    </row>
    <row r="144" s="2" customFormat="1">
      <c r="A144" s="40"/>
      <c r="B144" s="41"/>
      <c r="C144" s="42"/>
      <c r="D144" s="221" t="s">
        <v>160</v>
      </c>
      <c r="E144" s="42"/>
      <c r="F144" s="222" t="s">
        <v>213</v>
      </c>
      <c r="G144" s="42"/>
      <c r="H144" s="42"/>
      <c r="I144" s="223"/>
      <c r="J144" s="42"/>
      <c r="K144" s="42"/>
      <c r="L144" s="46"/>
      <c r="M144" s="224"/>
      <c r="N144" s="22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160</v>
      </c>
      <c r="AU144" s="19" t="s">
        <v>81</v>
      </c>
    </row>
    <row r="145" s="2" customFormat="1">
      <c r="A145" s="40"/>
      <c r="B145" s="41"/>
      <c r="C145" s="42"/>
      <c r="D145" s="226" t="s">
        <v>162</v>
      </c>
      <c r="E145" s="42"/>
      <c r="F145" s="227" t="s">
        <v>214</v>
      </c>
      <c r="G145" s="42"/>
      <c r="H145" s="42"/>
      <c r="I145" s="223"/>
      <c r="J145" s="42"/>
      <c r="K145" s="42"/>
      <c r="L145" s="46"/>
      <c r="M145" s="224"/>
      <c r="N145" s="225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162</v>
      </c>
      <c r="AU145" s="19" t="s">
        <v>81</v>
      </c>
    </row>
    <row r="146" s="13" customFormat="1">
      <c r="A146" s="13"/>
      <c r="B146" s="228"/>
      <c r="C146" s="229"/>
      <c r="D146" s="221" t="s">
        <v>164</v>
      </c>
      <c r="E146" s="230" t="s">
        <v>19</v>
      </c>
      <c r="F146" s="231" t="s">
        <v>215</v>
      </c>
      <c r="G146" s="229"/>
      <c r="H146" s="232">
        <v>0.93400000000000005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164</v>
      </c>
      <c r="AU146" s="238" t="s">
        <v>81</v>
      </c>
      <c r="AV146" s="13" t="s">
        <v>81</v>
      </c>
      <c r="AW146" s="13" t="s">
        <v>33</v>
      </c>
      <c r="AX146" s="13" t="s">
        <v>71</v>
      </c>
      <c r="AY146" s="238" t="s">
        <v>152</v>
      </c>
    </row>
    <row r="147" s="13" customFormat="1">
      <c r="A147" s="13"/>
      <c r="B147" s="228"/>
      <c r="C147" s="229"/>
      <c r="D147" s="221" t="s">
        <v>164</v>
      </c>
      <c r="E147" s="230" t="s">
        <v>19</v>
      </c>
      <c r="F147" s="231" t="s">
        <v>216</v>
      </c>
      <c r="G147" s="229"/>
      <c r="H147" s="232">
        <v>3.7200000000000002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164</v>
      </c>
      <c r="AU147" s="238" t="s">
        <v>81</v>
      </c>
      <c r="AV147" s="13" t="s">
        <v>81</v>
      </c>
      <c r="AW147" s="13" t="s">
        <v>33</v>
      </c>
      <c r="AX147" s="13" t="s">
        <v>71</v>
      </c>
      <c r="AY147" s="238" t="s">
        <v>152</v>
      </c>
    </row>
    <row r="148" s="14" customFormat="1">
      <c r="A148" s="14"/>
      <c r="B148" s="239"/>
      <c r="C148" s="240"/>
      <c r="D148" s="221" t="s">
        <v>164</v>
      </c>
      <c r="E148" s="241" t="s">
        <v>19</v>
      </c>
      <c r="F148" s="242" t="s">
        <v>169</v>
      </c>
      <c r="G148" s="240"/>
      <c r="H148" s="243">
        <v>4.6539999999999999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9" t="s">
        <v>164</v>
      </c>
      <c r="AU148" s="249" t="s">
        <v>81</v>
      </c>
      <c r="AV148" s="14" t="s">
        <v>158</v>
      </c>
      <c r="AW148" s="14" t="s">
        <v>33</v>
      </c>
      <c r="AX148" s="14" t="s">
        <v>79</v>
      </c>
      <c r="AY148" s="249" t="s">
        <v>152</v>
      </c>
    </row>
    <row r="149" s="2" customFormat="1" ht="16.5" customHeight="1">
      <c r="A149" s="40"/>
      <c r="B149" s="41"/>
      <c r="C149" s="207" t="s">
        <v>217</v>
      </c>
      <c r="D149" s="207" t="s">
        <v>154</v>
      </c>
      <c r="E149" s="208" t="s">
        <v>218</v>
      </c>
      <c r="F149" s="209" t="s">
        <v>219</v>
      </c>
      <c r="G149" s="210" t="s">
        <v>211</v>
      </c>
      <c r="H149" s="211">
        <v>4.6539999999999999</v>
      </c>
      <c r="I149" s="212"/>
      <c r="J149" s="213">
        <f>ROUND(I149*H149,2)</f>
        <v>0</v>
      </c>
      <c r="K149" s="214"/>
      <c r="L149" s="46"/>
      <c r="M149" s="215" t="s">
        <v>19</v>
      </c>
      <c r="N149" s="216" t="s">
        <v>42</v>
      </c>
      <c r="O149" s="86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158</v>
      </c>
      <c r="AT149" s="219" t="s">
        <v>154</v>
      </c>
      <c r="AU149" s="219" t="s">
        <v>81</v>
      </c>
      <c r="AY149" s="19" t="s">
        <v>152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79</v>
      </c>
      <c r="BK149" s="220">
        <f>ROUND(I149*H149,2)</f>
        <v>0</v>
      </c>
      <c r="BL149" s="19" t="s">
        <v>158</v>
      </c>
      <c r="BM149" s="219" t="s">
        <v>220</v>
      </c>
    </row>
    <row r="150" s="2" customFormat="1">
      <c r="A150" s="40"/>
      <c r="B150" s="41"/>
      <c r="C150" s="42"/>
      <c r="D150" s="221" t="s">
        <v>160</v>
      </c>
      <c r="E150" s="42"/>
      <c r="F150" s="222" t="s">
        <v>221</v>
      </c>
      <c r="G150" s="42"/>
      <c r="H150" s="42"/>
      <c r="I150" s="223"/>
      <c r="J150" s="42"/>
      <c r="K150" s="42"/>
      <c r="L150" s="46"/>
      <c r="M150" s="224"/>
      <c r="N150" s="22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160</v>
      </c>
      <c r="AU150" s="19" t="s">
        <v>81</v>
      </c>
    </row>
    <row r="151" s="2" customFormat="1">
      <c r="A151" s="40"/>
      <c r="B151" s="41"/>
      <c r="C151" s="42"/>
      <c r="D151" s="226" t="s">
        <v>162</v>
      </c>
      <c r="E151" s="42"/>
      <c r="F151" s="227" t="s">
        <v>222</v>
      </c>
      <c r="G151" s="42"/>
      <c r="H151" s="42"/>
      <c r="I151" s="223"/>
      <c r="J151" s="42"/>
      <c r="K151" s="42"/>
      <c r="L151" s="46"/>
      <c r="M151" s="224"/>
      <c r="N151" s="225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162</v>
      </c>
      <c r="AU151" s="19" t="s">
        <v>81</v>
      </c>
    </row>
    <row r="152" s="2" customFormat="1" ht="24.15" customHeight="1">
      <c r="A152" s="40"/>
      <c r="B152" s="41"/>
      <c r="C152" s="207" t="s">
        <v>223</v>
      </c>
      <c r="D152" s="207" t="s">
        <v>154</v>
      </c>
      <c r="E152" s="208" t="s">
        <v>224</v>
      </c>
      <c r="F152" s="209" t="s">
        <v>225</v>
      </c>
      <c r="G152" s="210" t="s">
        <v>157</v>
      </c>
      <c r="H152" s="211">
        <v>1.2</v>
      </c>
      <c r="I152" s="212"/>
      <c r="J152" s="213">
        <f>ROUND(I152*H152,2)</f>
        <v>0</v>
      </c>
      <c r="K152" s="214"/>
      <c r="L152" s="46"/>
      <c r="M152" s="215" t="s">
        <v>19</v>
      </c>
      <c r="N152" s="216" t="s">
        <v>42</v>
      </c>
      <c r="O152" s="86"/>
      <c r="P152" s="217">
        <f>O152*H152</f>
        <v>0</v>
      </c>
      <c r="Q152" s="217">
        <v>2.45329</v>
      </c>
      <c r="R152" s="217">
        <f>Q152*H152</f>
        <v>2.9439479999999998</v>
      </c>
      <c r="S152" s="217">
        <v>0</v>
      </c>
      <c r="T152" s="21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9" t="s">
        <v>158</v>
      </c>
      <c r="AT152" s="219" t="s">
        <v>154</v>
      </c>
      <c r="AU152" s="219" t="s">
        <v>81</v>
      </c>
      <c r="AY152" s="19" t="s">
        <v>152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9" t="s">
        <v>79</v>
      </c>
      <c r="BK152" s="220">
        <f>ROUND(I152*H152,2)</f>
        <v>0</v>
      </c>
      <c r="BL152" s="19" t="s">
        <v>158</v>
      </c>
      <c r="BM152" s="219" t="s">
        <v>226</v>
      </c>
    </row>
    <row r="153" s="2" customFormat="1">
      <c r="A153" s="40"/>
      <c r="B153" s="41"/>
      <c r="C153" s="42"/>
      <c r="D153" s="221" t="s">
        <v>160</v>
      </c>
      <c r="E153" s="42"/>
      <c r="F153" s="222" t="s">
        <v>225</v>
      </c>
      <c r="G153" s="42"/>
      <c r="H153" s="42"/>
      <c r="I153" s="223"/>
      <c r="J153" s="42"/>
      <c r="K153" s="42"/>
      <c r="L153" s="46"/>
      <c r="M153" s="224"/>
      <c r="N153" s="225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160</v>
      </c>
      <c r="AU153" s="19" t="s">
        <v>81</v>
      </c>
    </row>
    <row r="154" s="13" customFormat="1">
      <c r="A154" s="13"/>
      <c r="B154" s="228"/>
      <c r="C154" s="229"/>
      <c r="D154" s="221" t="s">
        <v>164</v>
      </c>
      <c r="E154" s="230" t="s">
        <v>19</v>
      </c>
      <c r="F154" s="231" t="s">
        <v>227</v>
      </c>
      <c r="G154" s="229"/>
      <c r="H154" s="232">
        <v>0.93000000000000005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164</v>
      </c>
      <c r="AU154" s="238" t="s">
        <v>81</v>
      </c>
      <c r="AV154" s="13" t="s">
        <v>81</v>
      </c>
      <c r="AW154" s="13" t="s">
        <v>33</v>
      </c>
      <c r="AX154" s="13" t="s">
        <v>71</v>
      </c>
      <c r="AY154" s="238" t="s">
        <v>152</v>
      </c>
    </row>
    <row r="155" s="13" customFormat="1">
      <c r="A155" s="13"/>
      <c r="B155" s="228"/>
      <c r="C155" s="229"/>
      <c r="D155" s="221" t="s">
        <v>164</v>
      </c>
      <c r="E155" s="230" t="s">
        <v>19</v>
      </c>
      <c r="F155" s="231" t="s">
        <v>228</v>
      </c>
      <c r="G155" s="229"/>
      <c r="H155" s="232">
        <v>0.085999999999999993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164</v>
      </c>
      <c r="AU155" s="238" t="s">
        <v>81</v>
      </c>
      <c r="AV155" s="13" t="s">
        <v>81</v>
      </c>
      <c r="AW155" s="13" t="s">
        <v>33</v>
      </c>
      <c r="AX155" s="13" t="s">
        <v>71</v>
      </c>
      <c r="AY155" s="238" t="s">
        <v>152</v>
      </c>
    </row>
    <row r="156" s="13" customFormat="1">
      <c r="A156" s="13"/>
      <c r="B156" s="228"/>
      <c r="C156" s="229"/>
      <c r="D156" s="221" t="s">
        <v>164</v>
      </c>
      <c r="E156" s="230" t="s">
        <v>19</v>
      </c>
      <c r="F156" s="231" t="s">
        <v>229</v>
      </c>
      <c r="G156" s="229"/>
      <c r="H156" s="232">
        <v>0.14299999999999999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8" t="s">
        <v>164</v>
      </c>
      <c r="AU156" s="238" t="s">
        <v>81</v>
      </c>
      <c r="AV156" s="13" t="s">
        <v>81</v>
      </c>
      <c r="AW156" s="13" t="s">
        <v>33</v>
      </c>
      <c r="AX156" s="13" t="s">
        <v>71</v>
      </c>
      <c r="AY156" s="238" t="s">
        <v>152</v>
      </c>
    </row>
    <row r="157" s="15" customFormat="1">
      <c r="A157" s="15"/>
      <c r="B157" s="250"/>
      <c r="C157" s="251"/>
      <c r="D157" s="221" t="s">
        <v>164</v>
      </c>
      <c r="E157" s="252" t="s">
        <v>19</v>
      </c>
      <c r="F157" s="253" t="s">
        <v>230</v>
      </c>
      <c r="G157" s="251"/>
      <c r="H157" s="254">
        <v>1.159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0" t="s">
        <v>164</v>
      </c>
      <c r="AU157" s="260" t="s">
        <v>81</v>
      </c>
      <c r="AV157" s="15" t="s">
        <v>175</v>
      </c>
      <c r="AW157" s="15" t="s">
        <v>33</v>
      </c>
      <c r="AX157" s="15" t="s">
        <v>71</v>
      </c>
      <c r="AY157" s="260" t="s">
        <v>152</v>
      </c>
    </row>
    <row r="158" s="13" customFormat="1">
      <c r="A158" s="13"/>
      <c r="B158" s="228"/>
      <c r="C158" s="229"/>
      <c r="D158" s="221" t="s">
        <v>164</v>
      </c>
      <c r="E158" s="230" t="s">
        <v>19</v>
      </c>
      <c r="F158" s="231" t="s">
        <v>231</v>
      </c>
      <c r="G158" s="229"/>
      <c r="H158" s="232">
        <v>0.041000000000000002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164</v>
      </c>
      <c r="AU158" s="238" t="s">
        <v>81</v>
      </c>
      <c r="AV158" s="13" t="s">
        <v>81</v>
      </c>
      <c r="AW158" s="13" t="s">
        <v>33</v>
      </c>
      <c r="AX158" s="13" t="s">
        <v>71</v>
      </c>
      <c r="AY158" s="238" t="s">
        <v>152</v>
      </c>
    </row>
    <row r="159" s="15" customFormat="1">
      <c r="A159" s="15"/>
      <c r="B159" s="250"/>
      <c r="C159" s="251"/>
      <c r="D159" s="221" t="s">
        <v>164</v>
      </c>
      <c r="E159" s="252" t="s">
        <v>19</v>
      </c>
      <c r="F159" s="253" t="s">
        <v>230</v>
      </c>
      <c r="G159" s="251"/>
      <c r="H159" s="254">
        <v>0.041000000000000002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0" t="s">
        <v>164</v>
      </c>
      <c r="AU159" s="260" t="s">
        <v>81</v>
      </c>
      <c r="AV159" s="15" t="s">
        <v>175</v>
      </c>
      <c r="AW159" s="15" t="s">
        <v>33</v>
      </c>
      <c r="AX159" s="15" t="s">
        <v>71</v>
      </c>
      <c r="AY159" s="260" t="s">
        <v>152</v>
      </c>
    </row>
    <row r="160" s="14" customFormat="1">
      <c r="A160" s="14"/>
      <c r="B160" s="239"/>
      <c r="C160" s="240"/>
      <c r="D160" s="221" t="s">
        <v>164</v>
      </c>
      <c r="E160" s="241" t="s">
        <v>19</v>
      </c>
      <c r="F160" s="242" t="s">
        <v>169</v>
      </c>
      <c r="G160" s="240"/>
      <c r="H160" s="243">
        <v>1.2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9" t="s">
        <v>164</v>
      </c>
      <c r="AU160" s="249" t="s">
        <v>81</v>
      </c>
      <c r="AV160" s="14" t="s">
        <v>158</v>
      </c>
      <c r="AW160" s="14" t="s">
        <v>33</v>
      </c>
      <c r="AX160" s="14" t="s">
        <v>79</v>
      </c>
      <c r="AY160" s="249" t="s">
        <v>152</v>
      </c>
    </row>
    <row r="161" s="12" customFormat="1" ht="22.8" customHeight="1">
      <c r="A161" s="12"/>
      <c r="B161" s="191"/>
      <c r="C161" s="192"/>
      <c r="D161" s="193" t="s">
        <v>70</v>
      </c>
      <c r="E161" s="205" t="s">
        <v>232</v>
      </c>
      <c r="F161" s="205" t="s">
        <v>233</v>
      </c>
      <c r="G161" s="192"/>
      <c r="H161" s="192"/>
      <c r="I161" s="195"/>
      <c r="J161" s="206">
        <f>BK161</f>
        <v>0</v>
      </c>
      <c r="K161" s="192"/>
      <c r="L161" s="197"/>
      <c r="M161" s="198"/>
      <c r="N161" s="199"/>
      <c r="O161" s="199"/>
      <c r="P161" s="200">
        <f>SUM(P162:P167)</f>
        <v>0</v>
      </c>
      <c r="Q161" s="199"/>
      <c r="R161" s="200">
        <f>SUM(R162:R167)</f>
        <v>0.1146306</v>
      </c>
      <c r="S161" s="199"/>
      <c r="T161" s="201">
        <f>SUM(T162:T167)</f>
        <v>0.0047868000000000008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2" t="s">
        <v>79</v>
      </c>
      <c r="AT161" s="203" t="s">
        <v>70</v>
      </c>
      <c r="AU161" s="203" t="s">
        <v>79</v>
      </c>
      <c r="AY161" s="202" t="s">
        <v>152</v>
      </c>
      <c r="BK161" s="204">
        <f>SUM(BK162:BK167)</f>
        <v>0</v>
      </c>
    </row>
    <row r="162" s="2" customFormat="1" ht="24.15" customHeight="1">
      <c r="A162" s="40"/>
      <c r="B162" s="41"/>
      <c r="C162" s="207" t="s">
        <v>234</v>
      </c>
      <c r="D162" s="207" t="s">
        <v>154</v>
      </c>
      <c r="E162" s="208" t="s">
        <v>235</v>
      </c>
      <c r="F162" s="209" t="s">
        <v>236</v>
      </c>
      <c r="G162" s="210" t="s">
        <v>237</v>
      </c>
      <c r="H162" s="211">
        <v>56.490000000000002</v>
      </c>
      <c r="I162" s="212"/>
      <c r="J162" s="213">
        <f>ROUND(I162*H162,2)</f>
        <v>0</v>
      </c>
      <c r="K162" s="214"/>
      <c r="L162" s="46"/>
      <c r="M162" s="215" t="s">
        <v>19</v>
      </c>
      <c r="N162" s="216" t="s">
        <v>42</v>
      </c>
      <c r="O162" s="86"/>
      <c r="P162" s="217">
        <f>O162*H162</f>
        <v>0</v>
      </c>
      <c r="Q162" s="217">
        <v>0.00062</v>
      </c>
      <c r="R162" s="217">
        <f>Q162*H162</f>
        <v>0.035023800000000001</v>
      </c>
      <c r="S162" s="217">
        <v>4.0000000000000003E-05</v>
      </c>
      <c r="T162" s="218">
        <f>S162*H162</f>
        <v>0.0022596000000000001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9" t="s">
        <v>158</v>
      </c>
      <c r="AT162" s="219" t="s">
        <v>154</v>
      </c>
      <c r="AU162" s="219" t="s">
        <v>81</v>
      </c>
      <c r="AY162" s="19" t="s">
        <v>152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9" t="s">
        <v>79</v>
      </c>
      <c r="BK162" s="220">
        <f>ROUND(I162*H162,2)</f>
        <v>0</v>
      </c>
      <c r="BL162" s="19" t="s">
        <v>158</v>
      </c>
      <c r="BM162" s="219" t="s">
        <v>238</v>
      </c>
    </row>
    <row r="163" s="2" customFormat="1">
      <c r="A163" s="40"/>
      <c r="B163" s="41"/>
      <c r="C163" s="42"/>
      <c r="D163" s="221" t="s">
        <v>160</v>
      </c>
      <c r="E163" s="42"/>
      <c r="F163" s="222" t="s">
        <v>236</v>
      </c>
      <c r="G163" s="42"/>
      <c r="H163" s="42"/>
      <c r="I163" s="223"/>
      <c r="J163" s="42"/>
      <c r="K163" s="42"/>
      <c r="L163" s="46"/>
      <c r="M163" s="224"/>
      <c r="N163" s="22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160</v>
      </c>
      <c r="AU163" s="19" t="s">
        <v>81</v>
      </c>
    </row>
    <row r="164" s="13" customFormat="1">
      <c r="A164" s="13"/>
      <c r="B164" s="228"/>
      <c r="C164" s="229"/>
      <c r="D164" s="221" t="s">
        <v>164</v>
      </c>
      <c r="E164" s="230" t="s">
        <v>19</v>
      </c>
      <c r="F164" s="231" t="s">
        <v>239</v>
      </c>
      <c r="G164" s="229"/>
      <c r="H164" s="232">
        <v>56.490000000000002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164</v>
      </c>
      <c r="AU164" s="238" t="s">
        <v>81</v>
      </c>
      <c r="AV164" s="13" t="s">
        <v>81</v>
      </c>
      <c r="AW164" s="13" t="s">
        <v>33</v>
      </c>
      <c r="AX164" s="13" t="s">
        <v>79</v>
      </c>
      <c r="AY164" s="238" t="s">
        <v>152</v>
      </c>
    </row>
    <row r="165" s="2" customFormat="1" ht="24.15" customHeight="1">
      <c r="A165" s="40"/>
      <c r="B165" s="41"/>
      <c r="C165" s="207" t="s">
        <v>240</v>
      </c>
      <c r="D165" s="207" t="s">
        <v>154</v>
      </c>
      <c r="E165" s="208" t="s">
        <v>241</v>
      </c>
      <c r="F165" s="209" t="s">
        <v>242</v>
      </c>
      <c r="G165" s="210" t="s">
        <v>237</v>
      </c>
      <c r="H165" s="211">
        <v>63.18</v>
      </c>
      <c r="I165" s="212"/>
      <c r="J165" s="213">
        <f>ROUND(I165*H165,2)</f>
        <v>0</v>
      </c>
      <c r="K165" s="214"/>
      <c r="L165" s="46"/>
      <c r="M165" s="215" t="s">
        <v>19</v>
      </c>
      <c r="N165" s="216" t="s">
        <v>42</v>
      </c>
      <c r="O165" s="86"/>
      <c r="P165" s="217">
        <f>O165*H165</f>
        <v>0</v>
      </c>
      <c r="Q165" s="217">
        <v>0.0012600000000000001</v>
      </c>
      <c r="R165" s="217">
        <f>Q165*H165</f>
        <v>0.079606800000000005</v>
      </c>
      <c r="S165" s="217">
        <v>4.0000000000000003E-05</v>
      </c>
      <c r="T165" s="218">
        <f>S165*H165</f>
        <v>0.0025272000000000003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9" t="s">
        <v>158</v>
      </c>
      <c r="AT165" s="219" t="s">
        <v>154</v>
      </c>
      <c r="AU165" s="219" t="s">
        <v>81</v>
      </c>
      <c r="AY165" s="19" t="s">
        <v>152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9" t="s">
        <v>79</v>
      </c>
      <c r="BK165" s="220">
        <f>ROUND(I165*H165,2)</f>
        <v>0</v>
      </c>
      <c r="BL165" s="19" t="s">
        <v>158</v>
      </c>
      <c r="BM165" s="219" t="s">
        <v>243</v>
      </c>
    </row>
    <row r="166" s="2" customFormat="1">
      <c r="A166" s="40"/>
      <c r="B166" s="41"/>
      <c r="C166" s="42"/>
      <c r="D166" s="221" t="s">
        <v>160</v>
      </c>
      <c r="E166" s="42"/>
      <c r="F166" s="222" t="s">
        <v>242</v>
      </c>
      <c r="G166" s="42"/>
      <c r="H166" s="42"/>
      <c r="I166" s="223"/>
      <c r="J166" s="42"/>
      <c r="K166" s="42"/>
      <c r="L166" s="46"/>
      <c r="M166" s="224"/>
      <c r="N166" s="22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160</v>
      </c>
      <c r="AU166" s="19" t="s">
        <v>81</v>
      </c>
    </row>
    <row r="167" s="13" customFormat="1">
      <c r="A167" s="13"/>
      <c r="B167" s="228"/>
      <c r="C167" s="229"/>
      <c r="D167" s="221" t="s">
        <v>164</v>
      </c>
      <c r="E167" s="230" t="s">
        <v>19</v>
      </c>
      <c r="F167" s="231" t="s">
        <v>244</v>
      </c>
      <c r="G167" s="229"/>
      <c r="H167" s="232">
        <v>63.18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8" t="s">
        <v>164</v>
      </c>
      <c r="AU167" s="238" t="s">
        <v>81</v>
      </c>
      <c r="AV167" s="13" t="s">
        <v>81</v>
      </c>
      <c r="AW167" s="13" t="s">
        <v>33</v>
      </c>
      <c r="AX167" s="13" t="s">
        <v>79</v>
      </c>
      <c r="AY167" s="238" t="s">
        <v>152</v>
      </c>
    </row>
    <row r="168" s="12" customFormat="1" ht="22.8" customHeight="1">
      <c r="A168" s="12"/>
      <c r="B168" s="191"/>
      <c r="C168" s="192"/>
      <c r="D168" s="193" t="s">
        <v>70</v>
      </c>
      <c r="E168" s="205" t="s">
        <v>175</v>
      </c>
      <c r="F168" s="205" t="s">
        <v>245</v>
      </c>
      <c r="G168" s="192"/>
      <c r="H168" s="192"/>
      <c r="I168" s="195"/>
      <c r="J168" s="206">
        <f>BK168</f>
        <v>0</v>
      </c>
      <c r="K168" s="192"/>
      <c r="L168" s="197"/>
      <c r="M168" s="198"/>
      <c r="N168" s="199"/>
      <c r="O168" s="199"/>
      <c r="P168" s="200">
        <f>SUM(P169:P257)</f>
        <v>0</v>
      </c>
      <c r="Q168" s="199"/>
      <c r="R168" s="200">
        <f>SUM(R169:R257)</f>
        <v>17.902986030000001</v>
      </c>
      <c r="S168" s="199"/>
      <c r="T168" s="201">
        <f>SUM(T169:T257)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2" t="s">
        <v>79</v>
      </c>
      <c r="AT168" s="203" t="s">
        <v>70</v>
      </c>
      <c r="AU168" s="203" t="s">
        <v>79</v>
      </c>
      <c r="AY168" s="202" t="s">
        <v>152</v>
      </c>
      <c r="BK168" s="204">
        <f>SUM(BK169:BK257)</f>
        <v>0</v>
      </c>
    </row>
    <row r="169" s="2" customFormat="1" ht="21.75" customHeight="1">
      <c r="A169" s="40"/>
      <c r="B169" s="41"/>
      <c r="C169" s="207" t="s">
        <v>246</v>
      </c>
      <c r="D169" s="207" t="s">
        <v>154</v>
      </c>
      <c r="E169" s="208" t="s">
        <v>247</v>
      </c>
      <c r="F169" s="209" t="s">
        <v>248</v>
      </c>
      <c r="G169" s="210" t="s">
        <v>157</v>
      </c>
      <c r="H169" s="211">
        <v>2.669</v>
      </c>
      <c r="I169" s="212"/>
      <c r="J169" s="213">
        <f>ROUND(I169*H169,2)</f>
        <v>0</v>
      </c>
      <c r="K169" s="214"/>
      <c r="L169" s="46"/>
      <c r="M169" s="215" t="s">
        <v>19</v>
      </c>
      <c r="N169" s="216" t="s">
        <v>42</v>
      </c>
      <c r="O169" s="86"/>
      <c r="P169" s="217">
        <f>O169*H169</f>
        <v>0</v>
      </c>
      <c r="Q169" s="217">
        <v>1.8775</v>
      </c>
      <c r="R169" s="217">
        <f>Q169*H169</f>
        <v>5.0110475000000001</v>
      </c>
      <c r="S169" s="217">
        <v>0</v>
      </c>
      <c r="T169" s="21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9" t="s">
        <v>158</v>
      </c>
      <c r="AT169" s="219" t="s">
        <v>154</v>
      </c>
      <c r="AU169" s="219" t="s">
        <v>81</v>
      </c>
      <c r="AY169" s="19" t="s">
        <v>152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9" t="s">
        <v>79</v>
      </c>
      <c r="BK169" s="220">
        <f>ROUND(I169*H169,2)</f>
        <v>0</v>
      </c>
      <c r="BL169" s="19" t="s">
        <v>158</v>
      </c>
      <c r="BM169" s="219" t="s">
        <v>249</v>
      </c>
    </row>
    <row r="170" s="2" customFormat="1">
      <c r="A170" s="40"/>
      <c r="B170" s="41"/>
      <c r="C170" s="42"/>
      <c r="D170" s="221" t="s">
        <v>160</v>
      </c>
      <c r="E170" s="42"/>
      <c r="F170" s="222" t="s">
        <v>248</v>
      </c>
      <c r="G170" s="42"/>
      <c r="H170" s="42"/>
      <c r="I170" s="223"/>
      <c r="J170" s="42"/>
      <c r="K170" s="42"/>
      <c r="L170" s="46"/>
      <c r="M170" s="224"/>
      <c r="N170" s="225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160</v>
      </c>
      <c r="AU170" s="19" t="s">
        <v>81</v>
      </c>
    </row>
    <row r="171" s="13" customFormat="1">
      <c r="A171" s="13"/>
      <c r="B171" s="228"/>
      <c r="C171" s="229"/>
      <c r="D171" s="221" t="s">
        <v>164</v>
      </c>
      <c r="E171" s="230" t="s">
        <v>19</v>
      </c>
      <c r="F171" s="231" t="s">
        <v>250</v>
      </c>
      <c r="G171" s="229"/>
      <c r="H171" s="232">
        <v>1.3859999999999999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164</v>
      </c>
      <c r="AU171" s="238" t="s">
        <v>81</v>
      </c>
      <c r="AV171" s="13" t="s">
        <v>81</v>
      </c>
      <c r="AW171" s="13" t="s">
        <v>33</v>
      </c>
      <c r="AX171" s="13" t="s">
        <v>71</v>
      </c>
      <c r="AY171" s="238" t="s">
        <v>152</v>
      </c>
    </row>
    <row r="172" s="13" customFormat="1">
      <c r="A172" s="13"/>
      <c r="B172" s="228"/>
      <c r="C172" s="229"/>
      <c r="D172" s="221" t="s">
        <v>164</v>
      </c>
      <c r="E172" s="230" t="s">
        <v>19</v>
      </c>
      <c r="F172" s="231" t="s">
        <v>251</v>
      </c>
      <c r="G172" s="229"/>
      <c r="H172" s="232">
        <v>0.315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8" t="s">
        <v>164</v>
      </c>
      <c r="AU172" s="238" t="s">
        <v>81</v>
      </c>
      <c r="AV172" s="13" t="s">
        <v>81</v>
      </c>
      <c r="AW172" s="13" t="s">
        <v>33</v>
      </c>
      <c r="AX172" s="13" t="s">
        <v>71</v>
      </c>
      <c r="AY172" s="238" t="s">
        <v>152</v>
      </c>
    </row>
    <row r="173" s="13" customFormat="1">
      <c r="A173" s="13"/>
      <c r="B173" s="228"/>
      <c r="C173" s="229"/>
      <c r="D173" s="221" t="s">
        <v>164</v>
      </c>
      <c r="E173" s="230" t="s">
        <v>19</v>
      </c>
      <c r="F173" s="231" t="s">
        <v>252</v>
      </c>
      <c r="G173" s="229"/>
      <c r="H173" s="232">
        <v>0.068000000000000005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8" t="s">
        <v>164</v>
      </c>
      <c r="AU173" s="238" t="s">
        <v>81</v>
      </c>
      <c r="AV173" s="13" t="s">
        <v>81</v>
      </c>
      <c r="AW173" s="13" t="s">
        <v>33</v>
      </c>
      <c r="AX173" s="13" t="s">
        <v>71</v>
      </c>
      <c r="AY173" s="238" t="s">
        <v>152</v>
      </c>
    </row>
    <row r="174" s="13" customFormat="1">
      <c r="A174" s="13"/>
      <c r="B174" s="228"/>
      <c r="C174" s="229"/>
      <c r="D174" s="221" t="s">
        <v>164</v>
      </c>
      <c r="E174" s="230" t="s">
        <v>19</v>
      </c>
      <c r="F174" s="231" t="s">
        <v>253</v>
      </c>
      <c r="G174" s="229"/>
      <c r="H174" s="232">
        <v>0.90000000000000002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164</v>
      </c>
      <c r="AU174" s="238" t="s">
        <v>81</v>
      </c>
      <c r="AV174" s="13" t="s">
        <v>81</v>
      </c>
      <c r="AW174" s="13" t="s">
        <v>33</v>
      </c>
      <c r="AX174" s="13" t="s">
        <v>71</v>
      </c>
      <c r="AY174" s="238" t="s">
        <v>152</v>
      </c>
    </row>
    <row r="175" s="14" customFormat="1">
      <c r="A175" s="14"/>
      <c r="B175" s="239"/>
      <c r="C175" s="240"/>
      <c r="D175" s="221" t="s">
        <v>164</v>
      </c>
      <c r="E175" s="241" t="s">
        <v>19</v>
      </c>
      <c r="F175" s="242" t="s">
        <v>169</v>
      </c>
      <c r="G175" s="240"/>
      <c r="H175" s="243">
        <v>2.669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9" t="s">
        <v>164</v>
      </c>
      <c r="AU175" s="249" t="s">
        <v>81</v>
      </c>
      <c r="AV175" s="14" t="s">
        <v>158</v>
      </c>
      <c r="AW175" s="14" t="s">
        <v>33</v>
      </c>
      <c r="AX175" s="14" t="s">
        <v>79</v>
      </c>
      <c r="AY175" s="249" t="s">
        <v>152</v>
      </c>
    </row>
    <row r="176" s="2" customFormat="1" ht="21.75" customHeight="1">
      <c r="A176" s="40"/>
      <c r="B176" s="41"/>
      <c r="C176" s="207" t="s">
        <v>254</v>
      </c>
      <c r="D176" s="207" t="s">
        <v>154</v>
      </c>
      <c r="E176" s="208" t="s">
        <v>255</v>
      </c>
      <c r="F176" s="209" t="s">
        <v>256</v>
      </c>
      <c r="G176" s="210" t="s">
        <v>157</v>
      </c>
      <c r="H176" s="211">
        <v>3.7639999999999998</v>
      </c>
      <c r="I176" s="212"/>
      <c r="J176" s="213">
        <f>ROUND(I176*H176,2)</f>
        <v>0</v>
      </c>
      <c r="K176" s="214"/>
      <c r="L176" s="46"/>
      <c r="M176" s="215" t="s">
        <v>19</v>
      </c>
      <c r="N176" s="216" t="s">
        <v>42</v>
      </c>
      <c r="O176" s="86"/>
      <c r="P176" s="217">
        <f>O176*H176</f>
        <v>0</v>
      </c>
      <c r="Q176" s="217">
        <v>1.6627000000000001</v>
      </c>
      <c r="R176" s="217">
        <f>Q176*H176</f>
        <v>6.2584027999999998</v>
      </c>
      <c r="S176" s="217">
        <v>0</v>
      </c>
      <c r="T176" s="218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9" t="s">
        <v>158</v>
      </c>
      <c r="AT176" s="219" t="s">
        <v>154</v>
      </c>
      <c r="AU176" s="219" t="s">
        <v>81</v>
      </c>
      <c r="AY176" s="19" t="s">
        <v>152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9" t="s">
        <v>79</v>
      </c>
      <c r="BK176" s="220">
        <f>ROUND(I176*H176,2)</f>
        <v>0</v>
      </c>
      <c r="BL176" s="19" t="s">
        <v>158</v>
      </c>
      <c r="BM176" s="219" t="s">
        <v>257</v>
      </c>
    </row>
    <row r="177" s="2" customFormat="1">
      <c r="A177" s="40"/>
      <c r="B177" s="41"/>
      <c r="C177" s="42"/>
      <c r="D177" s="221" t="s">
        <v>160</v>
      </c>
      <c r="E177" s="42"/>
      <c r="F177" s="222" t="s">
        <v>256</v>
      </c>
      <c r="G177" s="42"/>
      <c r="H177" s="42"/>
      <c r="I177" s="223"/>
      <c r="J177" s="42"/>
      <c r="K177" s="42"/>
      <c r="L177" s="46"/>
      <c r="M177" s="224"/>
      <c r="N177" s="225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160</v>
      </c>
      <c r="AU177" s="19" t="s">
        <v>81</v>
      </c>
    </row>
    <row r="178" s="13" customFormat="1">
      <c r="A178" s="13"/>
      <c r="B178" s="228"/>
      <c r="C178" s="229"/>
      <c r="D178" s="221" t="s">
        <v>164</v>
      </c>
      <c r="E178" s="230" t="s">
        <v>19</v>
      </c>
      <c r="F178" s="231" t="s">
        <v>258</v>
      </c>
      <c r="G178" s="229"/>
      <c r="H178" s="232">
        <v>2.8140000000000001</v>
      </c>
      <c r="I178" s="233"/>
      <c r="J178" s="229"/>
      <c r="K178" s="229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164</v>
      </c>
      <c r="AU178" s="238" t="s">
        <v>81</v>
      </c>
      <c r="AV178" s="13" t="s">
        <v>81</v>
      </c>
      <c r="AW178" s="13" t="s">
        <v>33</v>
      </c>
      <c r="AX178" s="13" t="s">
        <v>71</v>
      </c>
      <c r="AY178" s="238" t="s">
        <v>152</v>
      </c>
    </row>
    <row r="179" s="13" customFormat="1">
      <c r="A179" s="13"/>
      <c r="B179" s="228"/>
      <c r="C179" s="229"/>
      <c r="D179" s="221" t="s">
        <v>164</v>
      </c>
      <c r="E179" s="230" t="s">
        <v>19</v>
      </c>
      <c r="F179" s="231" t="s">
        <v>259</v>
      </c>
      <c r="G179" s="229"/>
      <c r="H179" s="232">
        <v>0.94999999999999996</v>
      </c>
      <c r="I179" s="233"/>
      <c r="J179" s="229"/>
      <c r="K179" s="229"/>
      <c r="L179" s="234"/>
      <c r="M179" s="235"/>
      <c r="N179" s="236"/>
      <c r="O179" s="236"/>
      <c r="P179" s="236"/>
      <c r="Q179" s="236"/>
      <c r="R179" s="236"/>
      <c r="S179" s="236"/>
      <c r="T179" s="23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8" t="s">
        <v>164</v>
      </c>
      <c r="AU179" s="238" t="s">
        <v>81</v>
      </c>
      <c r="AV179" s="13" t="s">
        <v>81</v>
      </c>
      <c r="AW179" s="13" t="s">
        <v>33</v>
      </c>
      <c r="AX179" s="13" t="s">
        <v>71</v>
      </c>
      <c r="AY179" s="238" t="s">
        <v>152</v>
      </c>
    </row>
    <row r="180" s="14" customFormat="1">
      <c r="A180" s="14"/>
      <c r="B180" s="239"/>
      <c r="C180" s="240"/>
      <c r="D180" s="221" t="s">
        <v>164</v>
      </c>
      <c r="E180" s="241" t="s">
        <v>19</v>
      </c>
      <c r="F180" s="242" t="s">
        <v>169</v>
      </c>
      <c r="G180" s="240"/>
      <c r="H180" s="243">
        <v>3.7640000000000002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9" t="s">
        <v>164</v>
      </c>
      <c r="AU180" s="249" t="s">
        <v>81</v>
      </c>
      <c r="AV180" s="14" t="s">
        <v>158</v>
      </c>
      <c r="AW180" s="14" t="s">
        <v>33</v>
      </c>
      <c r="AX180" s="14" t="s">
        <v>79</v>
      </c>
      <c r="AY180" s="249" t="s">
        <v>152</v>
      </c>
    </row>
    <row r="181" s="2" customFormat="1" ht="16.5" customHeight="1">
      <c r="A181" s="40"/>
      <c r="B181" s="41"/>
      <c r="C181" s="207" t="s">
        <v>8</v>
      </c>
      <c r="D181" s="207" t="s">
        <v>154</v>
      </c>
      <c r="E181" s="208" t="s">
        <v>260</v>
      </c>
      <c r="F181" s="209" t="s">
        <v>261</v>
      </c>
      <c r="G181" s="210" t="s">
        <v>262</v>
      </c>
      <c r="H181" s="211">
        <v>1</v>
      </c>
      <c r="I181" s="212"/>
      <c r="J181" s="213">
        <f>ROUND(I181*H181,2)</f>
        <v>0</v>
      </c>
      <c r="K181" s="214"/>
      <c r="L181" s="46"/>
      <c r="M181" s="215" t="s">
        <v>19</v>
      </c>
      <c r="N181" s="216" t="s">
        <v>42</v>
      </c>
      <c r="O181" s="86"/>
      <c r="P181" s="217">
        <f>O181*H181</f>
        <v>0</v>
      </c>
      <c r="Q181" s="217">
        <v>0.011469999999999999</v>
      </c>
      <c r="R181" s="217">
        <f>Q181*H181</f>
        <v>0.011469999999999999</v>
      </c>
      <c r="S181" s="217">
        <v>0</v>
      </c>
      <c r="T181" s="218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9" t="s">
        <v>158</v>
      </c>
      <c r="AT181" s="219" t="s">
        <v>154</v>
      </c>
      <c r="AU181" s="219" t="s">
        <v>81</v>
      </c>
      <c r="AY181" s="19" t="s">
        <v>152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9" t="s">
        <v>79</v>
      </c>
      <c r="BK181" s="220">
        <f>ROUND(I181*H181,2)</f>
        <v>0</v>
      </c>
      <c r="BL181" s="19" t="s">
        <v>158</v>
      </c>
      <c r="BM181" s="219" t="s">
        <v>263</v>
      </c>
    </row>
    <row r="182" s="2" customFormat="1">
      <c r="A182" s="40"/>
      <c r="B182" s="41"/>
      <c r="C182" s="42"/>
      <c r="D182" s="221" t="s">
        <v>160</v>
      </c>
      <c r="E182" s="42"/>
      <c r="F182" s="222" t="s">
        <v>261</v>
      </c>
      <c r="G182" s="42"/>
      <c r="H182" s="42"/>
      <c r="I182" s="223"/>
      <c r="J182" s="42"/>
      <c r="K182" s="42"/>
      <c r="L182" s="46"/>
      <c r="M182" s="224"/>
      <c r="N182" s="225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160</v>
      </c>
      <c r="AU182" s="19" t="s">
        <v>81</v>
      </c>
    </row>
    <row r="183" s="2" customFormat="1" ht="16.5" customHeight="1">
      <c r="A183" s="40"/>
      <c r="B183" s="41"/>
      <c r="C183" s="261" t="s">
        <v>264</v>
      </c>
      <c r="D183" s="261" t="s">
        <v>265</v>
      </c>
      <c r="E183" s="262" t="s">
        <v>266</v>
      </c>
      <c r="F183" s="263" t="s">
        <v>267</v>
      </c>
      <c r="G183" s="264" t="s">
        <v>262</v>
      </c>
      <c r="H183" s="265">
        <v>1</v>
      </c>
      <c r="I183" s="266"/>
      <c r="J183" s="267">
        <f>ROUND(I183*H183,2)</f>
        <v>0</v>
      </c>
      <c r="K183" s="268"/>
      <c r="L183" s="269"/>
      <c r="M183" s="270" t="s">
        <v>19</v>
      </c>
      <c r="N183" s="271" t="s">
        <v>42</v>
      </c>
      <c r="O183" s="86"/>
      <c r="P183" s="217">
        <f>O183*H183</f>
        <v>0</v>
      </c>
      <c r="Q183" s="217">
        <v>0.11799999999999999</v>
      </c>
      <c r="R183" s="217">
        <f>Q183*H183</f>
        <v>0.11799999999999999</v>
      </c>
      <c r="S183" s="217">
        <v>0</v>
      </c>
      <c r="T183" s="21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9" t="s">
        <v>208</v>
      </c>
      <c r="AT183" s="219" t="s">
        <v>265</v>
      </c>
      <c r="AU183" s="219" t="s">
        <v>81</v>
      </c>
      <c r="AY183" s="19" t="s">
        <v>152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9" t="s">
        <v>79</v>
      </c>
      <c r="BK183" s="220">
        <f>ROUND(I183*H183,2)</f>
        <v>0</v>
      </c>
      <c r="BL183" s="19" t="s">
        <v>158</v>
      </c>
      <c r="BM183" s="219" t="s">
        <v>268</v>
      </c>
    </row>
    <row r="184" s="2" customFormat="1">
      <c r="A184" s="40"/>
      <c r="B184" s="41"/>
      <c r="C184" s="42"/>
      <c r="D184" s="221" t="s">
        <v>160</v>
      </c>
      <c r="E184" s="42"/>
      <c r="F184" s="222" t="s">
        <v>267</v>
      </c>
      <c r="G184" s="42"/>
      <c r="H184" s="42"/>
      <c r="I184" s="223"/>
      <c r="J184" s="42"/>
      <c r="K184" s="42"/>
      <c r="L184" s="46"/>
      <c r="M184" s="224"/>
      <c r="N184" s="225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160</v>
      </c>
      <c r="AU184" s="19" t="s">
        <v>81</v>
      </c>
    </row>
    <row r="185" s="2" customFormat="1" ht="16.5" customHeight="1">
      <c r="A185" s="40"/>
      <c r="B185" s="41"/>
      <c r="C185" s="207" t="s">
        <v>269</v>
      </c>
      <c r="D185" s="207" t="s">
        <v>154</v>
      </c>
      <c r="E185" s="208" t="s">
        <v>270</v>
      </c>
      <c r="F185" s="209" t="s">
        <v>271</v>
      </c>
      <c r="G185" s="210" t="s">
        <v>262</v>
      </c>
      <c r="H185" s="211">
        <v>1</v>
      </c>
      <c r="I185" s="212"/>
      <c r="J185" s="213">
        <f>ROUND(I185*H185,2)</f>
        <v>0</v>
      </c>
      <c r="K185" s="214"/>
      <c r="L185" s="46"/>
      <c r="M185" s="215" t="s">
        <v>19</v>
      </c>
      <c r="N185" s="216" t="s">
        <v>42</v>
      </c>
      <c r="O185" s="86"/>
      <c r="P185" s="217">
        <f>O185*H185</f>
        <v>0</v>
      </c>
      <c r="Q185" s="217">
        <v>0.026929999999999999</v>
      </c>
      <c r="R185" s="217">
        <f>Q185*H185</f>
        <v>0.026929999999999999</v>
      </c>
      <c r="S185" s="217">
        <v>0</v>
      </c>
      <c r="T185" s="21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9" t="s">
        <v>158</v>
      </c>
      <c r="AT185" s="219" t="s">
        <v>154</v>
      </c>
      <c r="AU185" s="219" t="s">
        <v>81</v>
      </c>
      <c r="AY185" s="19" t="s">
        <v>152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9" t="s">
        <v>79</v>
      </c>
      <c r="BK185" s="220">
        <f>ROUND(I185*H185,2)</f>
        <v>0</v>
      </c>
      <c r="BL185" s="19" t="s">
        <v>158</v>
      </c>
      <c r="BM185" s="219" t="s">
        <v>272</v>
      </c>
    </row>
    <row r="186" s="2" customFormat="1">
      <c r="A186" s="40"/>
      <c r="B186" s="41"/>
      <c r="C186" s="42"/>
      <c r="D186" s="221" t="s">
        <v>160</v>
      </c>
      <c r="E186" s="42"/>
      <c r="F186" s="222" t="s">
        <v>273</v>
      </c>
      <c r="G186" s="42"/>
      <c r="H186" s="42"/>
      <c r="I186" s="223"/>
      <c r="J186" s="42"/>
      <c r="K186" s="42"/>
      <c r="L186" s="46"/>
      <c r="M186" s="224"/>
      <c r="N186" s="225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160</v>
      </c>
      <c r="AU186" s="19" t="s">
        <v>81</v>
      </c>
    </row>
    <row r="187" s="2" customFormat="1">
      <c r="A187" s="40"/>
      <c r="B187" s="41"/>
      <c r="C187" s="42"/>
      <c r="D187" s="226" t="s">
        <v>162</v>
      </c>
      <c r="E187" s="42"/>
      <c r="F187" s="227" t="s">
        <v>274</v>
      </c>
      <c r="G187" s="42"/>
      <c r="H187" s="42"/>
      <c r="I187" s="223"/>
      <c r="J187" s="42"/>
      <c r="K187" s="42"/>
      <c r="L187" s="46"/>
      <c r="M187" s="224"/>
      <c r="N187" s="22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162</v>
      </c>
      <c r="AU187" s="19" t="s">
        <v>81</v>
      </c>
    </row>
    <row r="188" s="2" customFormat="1" ht="16.5" customHeight="1">
      <c r="A188" s="40"/>
      <c r="B188" s="41"/>
      <c r="C188" s="207" t="s">
        <v>275</v>
      </c>
      <c r="D188" s="207" t="s">
        <v>154</v>
      </c>
      <c r="E188" s="208" t="s">
        <v>276</v>
      </c>
      <c r="F188" s="209" t="s">
        <v>277</v>
      </c>
      <c r="G188" s="210" t="s">
        <v>202</v>
      </c>
      <c r="H188" s="211">
        <v>0.097000000000000003</v>
      </c>
      <c r="I188" s="212"/>
      <c r="J188" s="213">
        <f>ROUND(I188*H188,2)</f>
        <v>0</v>
      </c>
      <c r="K188" s="214"/>
      <c r="L188" s="46"/>
      <c r="M188" s="215" t="s">
        <v>19</v>
      </c>
      <c r="N188" s="216" t="s">
        <v>42</v>
      </c>
      <c r="O188" s="86"/>
      <c r="P188" s="217">
        <f>O188*H188</f>
        <v>0</v>
      </c>
      <c r="Q188" s="217">
        <v>1.0900000000000001</v>
      </c>
      <c r="R188" s="217">
        <f>Q188*H188</f>
        <v>0.10573000000000001</v>
      </c>
      <c r="S188" s="217">
        <v>0</v>
      </c>
      <c r="T188" s="218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9" t="s">
        <v>158</v>
      </c>
      <c r="AT188" s="219" t="s">
        <v>154</v>
      </c>
      <c r="AU188" s="219" t="s">
        <v>81</v>
      </c>
      <c r="AY188" s="19" t="s">
        <v>152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9" t="s">
        <v>79</v>
      </c>
      <c r="BK188" s="220">
        <f>ROUND(I188*H188,2)</f>
        <v>0</v>
      </c>
      <c r="BL188" s="19" t="s">
        <v>158</v>
      </c>
      <c r="BM188" s="219" t="s">
        <v>278</v>
      </c>
    </row>
    <row r="189" s="2" customFormat="1">
      <c r="A189" s="40"/>
      <c r="B189" s="41"/>
      <c r="C189" s="42"/>
      <c r="D189" s="221" t="s">
        <v>160</v>
      </c>
      <c r="E189" s="42"/>
      <c r="F189" s="222" t="s">
        <v>277</v>
      </c>
      <c r="G189" s="42"/>
      <c r="H189" s="42"/>
      <c r="I189" s="223"/>
      <c r="J189" s="42"/>
      <c r="K189" s="42"/>
      <c r="L189" s="46"/>
      <c r="M189" s="224"/>
      <c r="N189" s="225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160</v>
      </c>
      <c r="AU189" s="19" t="s">
        <v>81</v>
      </c>
    </row>
    <row r="190" s="13" customFormat="1">
      <c r="A190" s="13"/>
      <c r="B190" s="228"/>
      <c r="C190" s="229"/>
      <c r="D190" s="221" t="s">
        <v>164</v>
      </c>
      <c r="E190" s="230" t="s">
        <v>19</v>
      </c>
      <c r="F190" s="231" t="s">
        <v>279</v>
      </c>
      <c r="G190" s="229"/>
      <c r="H190" s="232">
        <v>0.040000000000000001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8" t="s">
        <v>164</v>
      </c>
      <c r="AU190" s="238" t="s">
        <v>81</v>
      </c>
      <c r="AV190" s="13" t="s">
        <v>81</v>
      </c>
      <c r="AW190" s="13" t="s">
        <v>33</v>
      </c>
      <c r="AX190" s="13" t="s">
        <v>71</v>
      </c>
      <c r="AY190" s="238" t="s">
        <v>152</v>
      </c>
    </row>
    <row r="191" s="13" customFormat="1">
      <c r="A191" s="13"/>
      <c r="B191" s="228"/>
      <c r="C191" s="229"/>
      <c r="D191" s="221" t="s">
        <v>164</v>
      </c>
      <c r="E191" s="230" t="s">
        <v>19</v>
      </c>
      <c r="F191" s="231" t="s">
        <v>280</v>
      </c>
      <c r="G191" s="229"/>
      <c r="H191" s="232">
        <v>0.057000000000000002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8" t="s">
        <v>164</v>
      </c>
      <c r="AU191" s="238" t="s">
        <v>81</v>
      </c>
      <c r="AV191" s="13" t="s">
        <v>81</v>
      </c>
      <c r="AW191" s="13" t="s">
        <v>33</v>
      </c>
      <c r="AX191" s="13" t="s">
        <v>71</v>
      </c>
      <c r="AY191" s="238" t="s">
        <v>152</v>
      </c>
    </row>
    <row r="192" s="14" customFormat="1">
      <c r="A192" s="14"/>
      <c r="B192" s="239"/>
      <c r="C192" s="240"/>
      <c r="D192" s="221" t="s">
        <v>164</v>
      </c>
      <c r="E192" s="241" t="s">
        <v>19</v>
      </c>
      <c r="F192" s="242" t="s">
        <v>169</v>
      </c>
      <c r="G192" s="240"/>
      <c r="H192" s="243">
        <v>0.097000000000000003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9" t="s">
        <v>164</v>
      </c>
      <c r="AU192" s="249" t="s">
        <v>81</v>
      </c>
      <c r="AV192" s="14" t="s">
        <v>158</v>
      </c>
      <c r="AW192" s="14" t="s">
        <v>33</v>
      </c>
      <c r="AX192" s="14" t="s">
        <v>79</v>
      </c>
      <c r="AY192" s="249" t="s">
        <v>152</v>
      </c>
    </row>
    <row r="193" s="2" customFormat="1" ht="21.75" customHeight="1">
      <c r="A193" s="40"/>
      <c r="B193" s="41"/>
      <c r="C193" s="207" t="s">
        <v>281</v>
      </c>
      <c r="D193" s="207" t="s">
        <v>154</v>
      </c>
      <c r="E193" s="208" t="s">
        <v>282</v>
      </c>
      <c r="F193" s="209" t="s">
        <v>283</v>
      </c>
      <c r="G193" s="210" t="s">
        <v>211</v>
      </c>
      <c r="H193" s="211">
        <v>3.4449999999999998</v>
      </c>
      <c r="I193" s="212"/>
      <c r="J193" s="213">
        <f>ROUND(I193*H193,2)</f>
        <v>0</v>
      </c>
      <c r="K193" s="214"/>
      <c r="L193" s="46"/>
      <c r="M193" s="215" t="s">
        <v>19</v>
      </c>
      <c r="N193" s="216" t="s">
        <v>42</v>
      </c>
      <c r="O193" s="86"/>
      <c r="P193" s="217">
        <f>O193*H193</f>
        <v>0</v>
      </c>
      <c r="Q193" s="217">
        <v>0.12335</v>
      </c>
      <c r="R193" s="217">
        <f>Q193*H193</f>
        <v>0.42494074999999998</v>
      </c>
      <c r="S193" s="217">
        <v>0</v>
      </c>
      <c r="T193" s="218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9" t="s">
        <v>158</v>
      </c>
      <c r="AT193" s="219" t="s">
        <v>154</v>
      </c>
      <c r="AU193" s="219" t="s">
        <v>81</v>
      </c>
      <c r="AY193" s="19" t="s">
        <v>152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9" t="s">
        <v>79</v>
      </c>
      <c r="BK193" s="220">
        <f>ROUND(I193*H193,2)</f>
        <v>0</v>
      </c>
      <c r="BL193" s="19" t="s">
        <v>158</v>
      </c>
      <c r="BM193" s="219" t="s">
        <v>284</v>
      </c>
    </row>
    <row r="194" s="2" customFormat="1">
      <c r="A194" s="40"/>
      <c r="B194" s="41"/>
      <c r="C194" s="42"/>
      <c r="D194" s="221" t="s">
        <v>160</v>
      </c>
      <c r="E194" s="42"/>
      <c r="F194" s="222" t="s">
        <v>283</v>
      </c>
      <c r="G194" s="42"/>
      <c r="H194" s="42"/>
      <c r="I194" s="223"/>
      <c r="J194" s="42"/>
      <c r="K194" s="42"/>
      <c r="L194" s="46"/>
      <c r="M194" s="224"/>
      <c r="N194" s="225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160</v>
      </c>
      <c r="AU194" s="19" t="s">
        <v>81</v>
      </c>
    </row>
    <row r="195" s="13" customFormat="1">
      <c r="A195" s="13"/>
      <c r="B195" s="228"/>
      <c r="C195" s="229"/>
      <c r="D195" s="221" t="s">
        <v>164</v>
      </c>
      <c r="E195" s="230" t="s">
        <v>19</v>
      </c>
      <c r="F195" s="231" t="s">
        <v>285</v>
      </c>
      <c r="G195" s="229"/>
      <c r="H195" s="232">
        <v>1.6000000000000001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8" t="s">
        <v>164</v>
      </c>
      <c r="AU195" s="238" t="s">
        <v>81</v>
      </c>
      <c r="AV195" s="13" t="s">
        <v>81</v>
      </c>
      <c r="AW195" s="13" t="s">
        <v>33</v>
      </c>
      <c r="AX195" s="13" t="s">
        <v>71</v>
      </c>
      <c r="AY195" s="238" t="s">
        <v>152</v>
      </c>
    </row>
    <row r="196" s="13" customFormat="1">
      <c r="A196" s="13"/>
      <c r="B196" s="228"/>
      <c r="C196" s="229"/>
      <c r="D196" s="221" t="s">
        <v>164</v>
      </c>
      <c r="E196" s="230" t="s">
        <v>19</v>
      </c>
      <c r="F196" s="231" t="s">
        <v>286</v>
      </c>
      <c r="G196" s="229"/>
      <c r="H196" s="232">
        <v>1.845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164</v>
      </c>
      <c r="AU196" s="238" t="s">
        <v>81</v>
      </c>
      <c r="AV196" s="13" t="s">
        <v>81</v>
      </c>
      <c r="AW196" s="13" t="s">
        <v>33</v>
      </c>
      <c r="AX196" s="13" t="s">
        <v>71</v>
      </c>
      <c r="AY196" s="238" t="s">
        <v>152</v>
      </c>
    </row>
    <row r="197" s="14" customFormat="1">
      <c r="A197" s="14"/>
      <c r="B197" s="239"/>
      <c r="C197" s="240"/>
      <c r="D197" s="221" t="s">
        <v>164</v>
      </c>
      <c r="E197" s="241" t="s">
        <v>19</v>
      </c>
      <c r="F197" s="242" t="s">
        <v>169</v>
      </c>
      <c r="G197" s="240"/>
      <c r="H197" s="243">
        <v>3.4450000000000003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9" t="s">
        <v>164</v>
      </c>
      <c r="AU197" s="249" t="s">
        <v>81</v>
      </c>
      <c r="AV197" s="14" t="s">
        <v>158</v>
      </c>
      <c r="AW197" s="14" t="s">
        <v>33</v>
      </c>
      <c r="AX197" s="14" t="s">
        <v>79</v>
      </c>
      <c r="AY197" s="249" t="s">
        <v>152</v>
      </c>
    </row>
    <row r="198" s="2" customFormat="1" ht="16.5" customHeight="1">
      <c r="A198" s="40"/>
      <c r="B198" s="41"/>
      <c r="C198" s="207" t="s">
        <v>287</v>
      </c>
      <c r="D198" s="207" t="s">
        <v>154</v>
      </c>
      <c r="E198" s="208" t="s">
        <v>288</v>
      </c>
      <c r="F198" s="209" t="s">
        <v>289</v>
      </c>
      <c r="G198" s="210" t="s">
        <v>211</v>
      </c>
      <c r="H198" s="211">
        <v>66.936000000000007</v>
      </c>
      <c r="I198" s="212"/>
      <c r="J198" s="213">
        <f>ROUND(I198*H198,2)</f>
        <v>0</v>
      </c>
      <c r="K198" s="214"/>
      <c r="L198" s="46"/>
      <c r="M198" s="215" t="s">
        <v>19</v>
      </c>
      <c r="N198" s="216" t="s">
        <v>42</v>
      </c>
      <c r="O198" s="86"/>
      <c r="P198" s="217">
        <f>O198*H198</f>
        <v>0</v>
      </c>
      <c r="Q198" s="217">
        <v>0.065280000000000005</v>
      </c>
      <c r="R198" s="217">
        <f>Q198*H198</f>
        <v>4.3695820800000007</v>
      </c>
      <c r="S198" s="217">
        <v>0</v>
      </c>
      <c r="T198" s="218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9" t="s">
        <v>158</v>
      </c>
      <c r="AT198" s="219" t="s">
        <v>154</v>
      </c>
      <c r="AU198" s="219" t="s">
        <v>81</v>
      </c>
      <c r="AY198" s="19" t="s">
        <v>152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9" t="s">
        <v>79</v>
      </c>
      <c r="BK198" s="220">
        <f>ROUND(I198*H198,2)</f>
        <v>0</v>
      </c>
      <c r="BL198" s="19" t="s">
        <v>158</v>
      </c>
      <c r="BM198" s="219" t="s">
        <v>290</v>
      </c>
    </row>
    <row r="199" s="2" customFormat="1">
      <c r="A199" s="40"/>
      <c r="B199" s="41"/>
      <c r="C199" s="42"/>
      <c r="D199" s="221" t="s">
        <v>160</v>
      </c>
      <c r="E199" s="42"/>
      <c r="F199" s="222" t="s">
        <v>291</v>
      </c>
      <c r="G199" s="42"/>
      <c r="H199" s="42"/>
      <c r="I199" s="223"/>
      <c r="J199" s="42"/>
      <c r="K199" s="42"/>
      <c r="L199" s="46"/>
      <c r="M199" s="224"/>
      <c r="N199" s="225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160</v>
      </c>
      <c r="AU199" s="19" t="s">
        <v>81</v>
      </c>
    </row>
    <row r="200" s="2" customFormat="1">
      <c r="A200" s="40"/>
      <c r="B200" s="41"/>
      <c r="C200" s="42"/>
      <c r="D200" s="226" t="s">
        <v>162</v>
      </c>
      <c r="E200" s="42"/>
      <c r="F200" s="227" t="s">
        <v>292</v>
      </c>
      <c r="G200" s="42"/>
      <c r="H200" s="42"/>
      <c r="I200" s="223"/>
      <c r="J200" s="42"/>
      <c r="K200" s="42"/>
      <c r="L200" s="46"/>
      <c r="M200" s="224"/>
      <c r="N200" s="225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162</v>
      </c>
      <c r="AU200" s="19" t="s">
        <v>81</v>
      </c>
    </row>
    <row r="201" s="13" customFormat="1">
      <c r="A201" s="13"/>
      <c r="B201" s="228"/>
      <c r="C201" s="229"/>
      <c r="D201" s="221" t="s">
        <v>164</v>
      </c>
      <c r="E201" s="230" t="s">
        <v>19</v>
      </c>
      <c r="F201" s="231" t="s">
        <v>293</v>
      </c>
      <c r="G201" s="229"/>
      <c r="H201" s="232">
        <v>11.305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8" t="s">
        <v>164</v>
      </c>
      <c r="AU201" s="238" t="s">
        <v>81</v>
      </c>
      <c r="AV201" s="13" t="s">
        <v>81</v>
      </c>
      <c r="AW201" s="13" t="s">
        <v>33</v>
      </c>
      <c r="AX201" s="13" t="s">
        <v>71</v>
      </c>
      <c r="AY201" s="238" t="s">
        <v>152</v>
      </c>
    </row>
    <row r="202" s="13" customFormat="1">
      <c r="A202" s="13"/>
      <c r="B202" s="228"/>
      <c r="C202" s="229"/>
      <c r="D202" s="221" t="s">
        <v>164</v>
      </c>
      <c r="E202" s="230" t="s">
        <v>19</v>
      </c>
      <c r="F202" s="231" t="s">
        <v>294</v>
      </c>
      <c r="G202" s="229"/>
      <c r="H202" s="232">
        <v>-1.6160000000000001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164</v>
      </c>
      <c r="AU202" s="238" t="s">
        <v>81</v>
      </c>
      <c r="AV202" s="13" t="s">
        <v>81</v>
      </c>
      <c r="AW202" s="13" t="s">
        <v>33</v>
      </c>
      <c r="AX202" s="13" t="s">
        <v>71</v>
      </c>
      <c r="AY202" s="238" t="s">
        <v>152</v>
      </c>
    </row>
    <row r="203" s="13" customFormat="1">
      <c r="A203" s="13"/>
      <c r="B203" s="228"/>
      <c r="C203" s="229"/>
      <c r="D203" s="221" t="s">
        <v>164</v>
      </c>
      <c r="E203" s="230" t="s">
        <v>19</v>
      </c>
      <c r="F203" s="231" t="s">
        <v>295</v>
      </c>
      <c r="G203" s="229"/>
      <c r="H203" s="232">
        <v>17.68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164</v>
      </c>
      <c r="AU203" s="238" t="s">
        <v>81</v>
      </c>
      <c r="AV203" s="13" t="s">
        <v>81</v>
      </c>
      <c r="AW203" s="13" t="s">
        <v>33</v>
      </c>
      <c r="AX203" s="13" t="s">
        <v>71</v>
      </c>
      <c r="AY203" s="238" t="s">
        <v>152</v>
      </c>
    </row>
    <row r="204" s="13" customFormat="1">
      <c r="A204" s="13"/>
      <c r="B204" s="228"/>
      <c r="C204" s="229"/>
      <c r="D204" s="221" t="s">
        <v>164</v>
      </c>
      <c r="E204" s="230" t="s">
        <v>19</v>
      </c>
      <c r="F204" s="231" t="s">
        <v>296</v>
      </c>
      <c r="G204" s="229"/>
      <c r="H204" s="232">
        <v>-1.4139999999999999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8" t="s">
        <v>164</v>
      </c>
      <c r="AU204" s="238" t="s">
        <v>81</v>
      </c>
      <c r="AV204" s="13" t="s">
        <v>81</v>
      </c>
      <c r="AW204" s="13" t="s">
        <v>33</v>
      </c>
      <c r="AX204" s="13" t="s">
        <v>71</v>
      </c>
      <c r="AY204" s="238" t="s">
        <v>152</v>
      </c>
    </row>
    <row r="205" s="13" customFormat="1">
      <c r="A205" s="13"/>
      <c r="B205" s="228"/>
      <c r="C205" s="229"/>
      <c r="D205" s="221" t="s">
        <v>164</v>
      </c>
      <c r="E205" s="230" t="s">
        <v>19</v>
      </c>
      <c r="F205" s="231" t="s">
        <v>297</v>
      </c>
      <c r="G205" s="229"/>
      <c r="H205" s="232">
        <v>8.5500000000000007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8" t="s">
        <v>164</v>
      </c>
      <c r="AU205" s="238" t="s">
        <v>81</v>
      </c>
      <c r="AV205" s="13" t="s">
        <v>81</v>
      </c>
      <c r="AW205" s="13" t="s">
        <v>33</v>
      </c>
      <c r="AX205" s="13" t="s">
        <v>71</v>
      </c>
      <c r="AY205" s="238" t="s">
        <v>152</v>
      </c>
    </row>
    <row r="206" s="13" customFormat="1">
      <c r="A206" s="13"/>
      <c r="B206" s="228"/>
      <c r="C206" s="229"/>
      <c r="D206" s="221" t="s">
        <v>164</v>
      </c>
      <c r="E206" s="230" t="s">
        <v>19</v>
      </c>
      <c r="F206" s="231" t="s">
        <v>296</v>
      </c>
      <c r="G206" s="229"/>
      <c r="H206" s="232">
        <v>-1.4139999999999999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8" t="s">
        <v>164</v>
      </c>
      <c r="AU206" s="238" t="s">
        <v>81</v>
      </c>
      <c r="AV206" s="13" t="s">
        <v>81</v>
      </c>
      <c r="AW206" s="13" t="s">
        <v>33</v>
      </c>
      <c r="AX206" s="13" t="s">
        <v>71</v>
      </c>
      <c r="AY206" s="238" t="s">
        <v>152</v>
      </c>
    </row>
    <row r="207" s="13" customFormat="1">
      <c r="A207" s="13"/>
      <c r="B207" s="228"/>
      <c r="C207" s="229"/>
      <c r="D207" s="221" t="s">
        <v>164</v>
      </c>
      <c r="E207" s="230" t="s">
        <v>19</v>
      </c>
      <c r="F207" s="231" t="s">
        <v>298</v>
      </c>
      <c r="G207" s="229"/>
      <c r="H207" s="232">
        <v>8.8399999999999999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8" t="s">
        <v>164</v>
      </c>
      <c r="AU207" s="238" t="s">
        <v>81</v>
      </c>
      <c r="AV207" s="13" t="s">
        <v>81</v>
      </c>
      <c r="AW207" s="13" t="s">
        <v>33</v>
      </c>
      <c r="AX207" s="13" t="s">
        <v>71</v>
      </c>
      <c r="AY207" s="238" t="s">
        <v>152</v>
      </c>
    </row>
    <row r="208" s="13" customFormat="1">
      <c r="A208" s="13"/>
      <c r="B208" s="228"/>
      <c r="C208" s="229"/>
      <c r="D208" s="221" t="s">
        <v>164</v>
      </c>
      <c r="E208" s="230" t="s">
        <v>19</v>
      </c>
      <c r="F208" s="231" t="s">
        <v>299</v>
      </c>
      <c r="G208" s="229"/>
      <c r="H208" s="232">
        <v>-1.54</v>
      </c>
      <c r="I208" s="233"/>
      <c r="J208" s="229"/>
      <c r="K208" s="229"/>
      <c r="L208" s="234"/>
      <c r="M208" s="235"/>
      <c r="N208" s="236"/>
      <c r="O208" s="236"/>
      <c r="P208" s="236"/>
      <c r="Q208" s="236"/>
      <c r="R208" s="236"/>
      <c r="S208" s="236"/>
      <c r="T208" s="23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8" t="s">
        <v>164</v>
      </c>
      <c r="AU208" s="238" t="s">
        <v>81</v>
      </c>
      <c r="AV208" s="13" t="s">
        <v>81</v>
      </c>
      <c r="AW208" s="13" t="s">
        <v>33</v>
      </c>
      <c r="AX208" s="13" t="s">
        <v>71</v>
      </c>
      <c r="AY208" s="238" t="s">
        <v>152</v>
      </c>
    </row>
    <row r="209" s="13" customFormat="1">
      <c r="A209" s="13"/>
      <c r="B209" s="228"/>
      <c r="C209" s="229"/>
      <c r="D209" s="221" t="s">
        <v>164</v>
      </c>
      <c r="E209" s="230" t="s">
        <v>19</v>
      </c>
      <c r="F209" s="231" t="s">
        <v>300</v>
      </c>
      <c r="G209" s="229"/>
      <c r="H209" s="232">
        <v>3.1349999999999998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164</v>
      </c>
      <c r="AU209" s="238" t="s">
        <v>81</v>
      </c>
      <c r="AV209" s="13" t="s">
        <v>81</v>
      </c>
      <c r="AW209" s="13" t="s">
        <v>33</v>
      </c>
      <c r="AX209" s="13" t="s">
        <v>71</v>
      </c>
      <c r="AY209" s="238" t="s">
        <v>152</v>
      </c>
    </row>
    <row r="210" s="13" customFormat="1">
      <c r="A210" s="13"/>
      <c r="B210" s="228"/>
      <c r="C210" s="229"/>
      <c r="D210" s="221" t="s">
        <v>164</v>
      </c>
      <c r="E210" s="230" t="s">
        <v>19</v>
      </c>
      <c r="F210" s="231" t="s">
        <v>294</v>
      </c>
      <c r="G210" s="229"/>
      <c r="H210" s="232">
        <v>-1.6160000000000001</v>
      </c>
      <c r="I210" s="233"/>
      <c r="J210" s="229"/>
      <c r="K210" s="229"/>
      <c r="L210" s="234"/>
      <c r="M210" s="235"/>
      <c r="N210" s="236"/>
      <c r="O210" s="236"/>
      <c r="P210" s="236"/>
      <c r="Q210" s="236"/>
      <c r="R210" s="236"/>
      <c r="S210" s="236"/>
      <c r="T210" s="23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8" t="s">
        <v>164</v>
      </c>
      <c r="AU210" s="238" t="s">
        <v>81</v>
      </c>
      <c r="AV210" s="13" t="s">
        <v>81</v>
      </c>
      <c r="AW210" s="13" t="s">
        <v>33</v>
      </c>
      <c r="AX210" s="13" t="s">
        <v>71</v>
      </c>
      <c r="AY210" s="238" t="s">
        <v>152</v>
      </c>
    </row>
    <row r="211" s="13" customFormat="1">
      <c r="A211" s="13"/>
      <c r="B211" s="228"/>
      <c r="C211" s="229"/>
      <c r="D211" s="221" t="s">
        <v>164</v>
      </c>
      <c r="E211" s="230" t="s">
        <v>19</v>
      </c>
      <c r="F211" s="231" t="s">
        <v>301</v>
      </c>
      <c r="G211" s="229"/>
      <c r="H211" s="232">
        <v>3.5019999999999998</v>
      </c>
      <c r="I211" s="233"/>
      <c r="J211" s="229"/>
      <c r="K211" s="229"/>
      <c r="L211" s="234"/>
      <c r="M211" s="235"/>
      <c r="N211" s="236"/>
      <c r="O211" s="236"/>
      <c r="P211" s="236"/>
      <c r="Q211" s="236"/>
      <c r="R211" s="236"/>
      <c r="S211" s="236"/>
      <c r="T211" s="23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8" t="s">
        <v>164</v>
      </c>
      <c r="AU211" s="238" t="s">
        <v>81</v>
      </c>
      <c r="AV211" s="13" t="s">
        <v>81</v>
      </c>
      <c r="AW211" s="13" t="s">
        <v>33</v>
      </c>
      <c r="AX211" s="13" t="s">
        <v>71</v>
      </c>
      <c r="AY211" s="238" t="s">
        <v>152</v>
      </c>
    </row>
    <row r="212" s="13" customFormat="1">
      <c r="A212" s="13"/>
      <c r="B212" s="228"/>
      <c r="C212" s="229"/>
      <c r="D212" s="221" t="s">
        <v>164</v>
      </c>
      <c r="E212" s="230" t="s">
        <v>19</v>
      </c>
      <c r="F212" s="231" t="s">
        <v>294</v>
      </c>
      <c r="G212" s="229"/>
      <c r="H212" s="232">
        <v>-1.6160000000000001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8" t="s">
        <v>164</v>
      </c>
      <c r="AU212" s="238" t="s">
        <v>81</v>
      </c>
      <c r="AV212" s="13" t="s">
        <v>81</v>
      </c>
      <c r="AW212" s="13" t="s">
        <v>33</v>
      </c>
      <c r="AX212" s="13" t="s">
        <v>71</v>
      </c>
      <c r="AY212" s="238" t="s">
        <v>152</v>
      </c>
    </row>
    <row r="213" s="15" customFormat="1">
      <c r="A213" s="15"/>
      <c r="B213" s="250"/>
      <c r="C213" s="251"/>
      <c r="D213" s="221" t="s">
        <v>164</v>
      </c>
      <c r="E213" s="252" t="s">
        <v>19</v>
      </c>
      <c r="F213" s="253" t="s">
        <v>230</v>
      </c>
      <c r="G213" s="251"/>
      <c r="H213" s="254">
        <v>43.795999999999999</v>
      </c>
      <c r="I213" s="255"/>
      <c r="J213" s="251"/>
      <c r="K213" s="251"/>
      <c r="L213" s="256"/>
      <c r="M213" s="257"/>
      <c r="N213" s="258"/>
      <c r="O213" s="258"/>
      <c r="P213" s="258"/>
      <c r="Q213" s="258"/>
      <c r="R213" s="258"/>
      <c r="S213" s="258"/>
      <c r="T213" s="259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0" t="s">
        <v>164</v>
      </c>
      <c r="AU213" s="260" t="s">
        <v>81</v>
      </c>
      <c r="AV213" s="15" t="s">
        <v>175</v>
      </c>
      <c r="AW213" s="15" t="s">
        <v>33</v>
      </c>
      <c r="AX213" s="15" t="s">
        <v>71</v>
      </c>
      <c r="AY213" s="260" t="s">
        <v>152</v>
      </c>
    </row>
    <row r="214" s="13" customFormat="1">
      <c r="A214" s="13"/>
      <c r="B214" s="228"/>
      <c r="C214" s="229"/>
      <c r="D214" s="221" t="s">
        <v>164</v>
      </c>
      <c r="E214" s="230" t="s">
        <v>19</v>
      </c>
      <c r="F214" s="231" t="s">
        <v>302</v>
      </c>
      <c r="G214" s="229"/>
      <c r="H214" s="232">
        <v>5.4450000000000003</v>
      </c>
      <c r="I214" s="233"/>
      <c r="J214" s="229"/>
      <c r="K214" s="229"/>
      <c r="L214" s="234"/>
      <c r="M214" s="235"/>
      <c r="N214" s="236"/>
      <c r="O214" s="236"/>
      <c r="P214" s="236"/>
      <c r="Q214" s="236"/>
      <c r="R214" s="236"/>
      <c r="S214" s="236"/>
      <c r="T214" s="23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8" t="s">
        <v>164</v>
      </c>
      <c r="AU214" s="238" t="s">
        <v>81</v>
      </c>
      <c r="AV214" s="13" t="s">
        <v>81</v>
      </c>
      <c r="AW214" s="13" t="s">
        <v>33</v>
      </c>
      <c r="AX214" s="13" t="s">
        <v>71</v>
      </c>
      <c r="AY214" s="238" t="s">
        <v>152</v>
      </c>
    </row>
    <row r="215" s="13" customFormat="1">
      <c r="A215" s="13"/>
      <c r="B215" s="228"/>
      <c r="C215" s="229"/>
      <c r="D215" s="221" t="s">
        <v>164</v>
      </c>
      <c r="E215" s="230" t="s">
        <v>19</v>
      </c>
      <c r="F215" s="231" t="s">
        <v>294</v>
      </c>
      <c r="G215" s="229"/>
      <c r="H215" s="232">
        <v>-1.6160000000000001</v>
      </c>
      <c r="I215" s="233"/>
      <c r="J215" s="229"/>
      <c r="K215" s="229"/>
      <c r="L215" s="234"/>
      <c r="M215" s="235"/>
      <c r="N215" s="236"/>
      <c r="O215" s="236"/>
      <c r="P215" s="236"/>
      <c r="Q215" s="236"/>
      <c r="R215" s="236"/>
      <c r="S215" s="236"/>
      <c r="T215" s="23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8" t="s">
        <v>164</v>
      </c>
      <c r="AU215" s="238" t="s">
        <v>81</v>
      </c>
      <c r="AV215" s="13" t="s">
        <v>81</v>
      </c>
      <c r="AW215" s="13" t="s">
        <v>33</v>
      </c>
      <c r="AX215" s="13" t="s">
        <v>71</v>
      </c>
      <c r="AY215" s="238" t="s">
        <v>152</v>
      </c>
    </row>
    <row r="216" s="13" customFormat="1">
      <c r="A216" s="13"/>
      <c r="B216" s="228"/>
      <c r="C216" s="229"/>
      <c r="D216" s="221" t="s">
        <v>164</v>
      </c>
      <c r="E216" s="230" t="s">
        <v>19</v>
      </c>
      <c r="F216" s="231" t="s">
        <v>303</v>
      </c>
      <c r="G216" s="229"/>
      <c r="H216" s="232">
        <v>3.52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8" t="s">
        <v>164</v>
      </c>
      <c r="AU216" s="238" t="s">
        <v>81</v>
      </c>
      <c r="AV216" s="13" t="s">
        <v>81</v>
      </c>
      <c r="AW216" s="13" t="s">
        <v>33</v>
      </c>
      <c r="AX216" s="13" t="s">
        <v>71</v>
      </c>
      <c r="AY216" s="238" t="s">
        <v>152</v>
      </c>
    </row>
    <row r="217" s="13" customFormat="1">
      <c r="A217" s="13"/>
      <c r="B217" s="228"/>
      <c r="C217" s="229"/>
      <c r="D217" s="221" t="s">
        <v>164</v>
      </c>
      <c r="E217" s="230" t="s">
        <v>19</v>
      </c>
      <c r="F217" s="231" t="s">
        <v>304</v>
      </c>
      <c r="G217" s="229"/>
      <c r="H217" s="232">
        <v>9.1500000000000004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8" t="s">
        <v>164</v>
      </c>
      <c r="AU217" s="238" t="s">
        <v>81</v>
      </c>
      <c r="AV217" s="13" t="s">
        <v>81</v>
      </c>
      <c r="AW217" s="13" t="s">
        <v>33</v>
      </c>
      <c r="AX217" s="13" t="s">
        <v>71</v>
      </c>
      <c r="AY217" s="238" t="s">
        <v>152</v>
      </c>
    </row>
    <row r="218" s="13" customFormat="1">
      <c r="A218" s="13"/>
      <c r="B218" s="228"/>
      <c r="C218" s="229"/>
      <c r="D218" s="221" t="s">
        <v>164</v>
      </c>
      <c r="E218" s="230" t="s">
        <v>19</v>
      </c>
      <c r="F218" s="231" t="s">
        <v>305</v>
      </c>
      <c r="G218" s="229"/>
      <c r="H218" s="232">
        <v>8.0549999999999997</v>
      </c>
      <c r="I218" s="233"/>
      <c r="J218" s="229"/>
      <c r="K218" s="229"/>
      <c r="L218" s="234"/>
      <c r="M218" s="235"/>
      <c r="N218" s="236"/>
      <c r="O218" s="236"/>
      <c r="P218" s="236"/>
      <c r="Q218" s="236"/>
      <c r="R218" s="236"/>
      <c r="S218" s="236"/>
      <c r="T218" s="23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8" t="s">
        <v>164</v>
      </c>
      <c r="AU218" s="238" t="s">
        <v>81</v>
      </c>
      <c r="AV218" s="13" t="s">
        <v>81</v>
      </c>
      <c r="AW218" s="13" t="s">
        <v>33</v>
      </c>
      <c r="AX218" s="13" t="s">
        <v>71</v>
      </c>
      <c r="AY218" s="238" t="s">
        <v>152</v>
      </c>
    </row>
    <row r="219" s="13" customFormat="1">
      <c r="A219" s="13"/>
      <c r="B219" s="228"/>
      <c r="C219" s="229"/>
      <c r="D219" s="221" t="s">
        <v>164</v>
      </c>
      <c r="E219" s="230" t="s">
        <v>19</v>
      </c>
      <c r="F219" s="231" t="s">
        <v>296</v>
      </c>
      <c r="G219" s="229"/>
      <c r="H219" s="232">
        <v>-1.4139999999999999</v>
      </c>
      <c r="I219" s="233"/>
      <c r="J219" s="229"/>
      <c r="K219" s="229"/>
      <c r="L219" s="234"/>
      <c r="M219" s="235"/>
      <c r="N219" s="236"/>
      <c r="O219" s="236"/>
      <c r="P219" s="236"/>
      <c r="Q219" s="236"/>
      <c r="R219" s="236"/>
      <c r="S219" s="236"/>
      <c r="T219" s="23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8" t="s">
        <v>164</v>
      </c>
      <c r="AU219" s="238" t="s">
        <v>81</v>
      </c>
      <c r="AV219" s="13" t="s">
        <v>81</v>
      </c>
      <c r="AW219" s="13" t="s">
        <v>33</v>
      </c>
      <c r="AX219" s="13" t="s">
        <v>71</v>
      </c>
      <c r="AY219" s="238" t="s">
        <v>152</v>
      </c>
    </row>
    <row r="220" s="15" customFormat="1">
      <c r="A220" s="15"/>
      <c r="B220" s="250"/>
      <c r="C220" s="251"/>
      <c r="D220" s="221" t="s">
        <v>164</v>
      </c>
      <c r="E220" s="252" t="s">
        <v>19</v>
      </c>
      <c r="F220" s="253" t="s">
        <v>230</v>
      </c>
      <c r="G220" s="251"/>
      <c r="H220" s="254">
        <v>23.140000000000001</v>
      </c>
      <c r="I220" s="255"/>
      <c r="J220" s="251"/>
      <c r="K220" s="251"/>
      <c r="L220" s="256"/>
      <c r="M220" s="257"/>
      <c r="N220" s="258"/>
      <c r="O220" s="258"/>
      <c r="P220" s="258"/>
      <c r="Q220" s="258"/>
      <c r="R220" s="258"/>
      <c r="S220" s="258"/>
      <c r="T220" s="259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0" t="s">
        <v>164</v>
      </c>
      <c r="AU220" s="260" t="s">
        <v>81</v>
      </c>
      <c r="AV220" s="15" t="s">
        <v>175</v>
      </c>
      <c r="AW220" s="15" t="s">
        <v>33</v>
      </c>
      <c r="AX220" s="15" t="s">
        <v>71</v>
      </c>
      <c r="AY220" s="260" t="s">
        <v>152</v>
      </c>
    </row>
    <row r="221" s="14" customFormat="1">
      <c r="A221" s="14"/>
      <c r="B221" s="239"/>
      <c r="C221" s="240"/>
      <c r="D221" s="221" t="s">
        <v>164</v>
      </c>
      <c r="E221" s="241" t="s">
        <v>19</v>
      </c>
      <c r="F221" s="242" t="s">
        <v>169</v>
      </c>
      <c r="G221" s="240"/>
      <c r="H221" s="243">
        <v>66.935999999999993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9" t="s">
        <v>164</v>
      </c>
      <c r="AU221" s="249" t="s">
        <v>81</v>
      </c>
      <c r="AV221" s="14" t="s">
        <v>158</v>
      </c>
      <c r="AW221" s="14" t="s">
        <v>33</v>
      </c>
      <c r="AX221" s="14" t="s">
        <v>79</v>
      </c>
      <c r="AY221" s="249" t="s">
        <v>152</v>
      </c>
    </row>
    <row r="222" s="2" customFormat="1" ht="16.5" customHeight="1">
      <c r="A222" s="40"/>
      <c r="B222" s="41"/>
      <c r="C222" s="207" t="s">
        <v>7</v>
      </c>
      <c r="D222" s="207" t="s">
        <v>154</v>
      </c>
      <c r="E222" s="208" t="s">
        <v>306</v>
      </c>
      <c r="F222" s="209" t="s">
        <v>307</v>
      </c>
      <c r="G222" s="210" t="s">
        <v>211</v>
      </c>
      <c r="H222" s="211">
        <v>5.79</v>
      </c>
      <c r="I222" s="212"/>
      <c r="J222" s="213">
        <f>ROUND(I222*H222,2)</f>
        <v>0</v>
      </c>
      <c r="K222" s="214"/>
      <c r="L222" s="46"/>
      <c r="M222" s="215" t="s">
        <v>19</v>
      </c>
      <c r="N222" s="216" t="s">
        <v>42</v>
      </c>
      <c r="O222" s="86"/>
      <c r="P222" s="217">
        <f>O222*H222</f>
        <v>0</v>
      </c>
      <c r="Q222" s="217">
        <v>0.10863</v>
      </c>
      <c r="R222" s="217">
        <f>Q222*H222</f>
        <v>0.62896770000000002</v>
      </c>
      <c r="S222" s="217">
        <v>0</v>
      </c>
      <c r="T222" s="218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9" t="s">
        <v>158</v>
      </c>
      <c r="AT222" s="219" t="s">
        <v>154</v>
      </c>
      <c r="AU222" s="219" t="s">
        <v>81</v>
      </c>
      <c r="AY222" s="19" t="s">
        <v>152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9" t="s">
        <v>79</v>
      </c>
      <c r="BK222" s="220">
        <f>ROUND(I222*H222,2)</f>
        <v>0</v>
      </c>
      <c r="BL222" s="19" t="s">
        <v>158</v>
      </c>
      <c r="BM222" s="219" t="s">
        <v>308</v>
      </c>
    </row>
    <row r="223" s="2" customFormat="1">
      <c r="A223" s="40"/>
      <c r="B223" s="41"/>
      <c r="C223" s="42"/>
      <c r="D223" s="221" t="s">
        <v>160</v>
      </c>
      <c r="E223" s="42"/>
      <c r="F223" s="222" t="s">
        <v>309</v>
      </c>
      <c r="G223" s="42"/>
      <c r="H223" s="42"/>
      <c r="I223" s="223"/>
      <c r="J223" s="42"/>
      <c r="K223" s="42"/>
      <c r="L223" s="46"/>
      <c r="M223" s="224"/>
      <c r="N223" s="225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160</v>
      </c>
      <c r="AU223" s="19" t="s">
        <v>81</v>
      </c>
    </row>
    <row r="224" s="2" customFormat="1">
      <c r="A224" s="40"/>
      <c r="B224" s="41"/>
      <c r="C224" s="42"/>
      <c r="D224" s="226" t="s">
        <v>162</v>
      </c>
      <c r="E224" s="42"/>
      <c r="F224" s="227" t="s">
        <v>310</v>
      </c>
      <c r="G224" s="42"/>
      <c r="H224" s="42"/>
      <c r="I224" s="223"/>
      <c r="J224" s="42"/>
      <c r="K224" s="42"/>
      <c r="L224" s="46"/>
      <c r="M224" s="224"/>
      <c r="N224" s="225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162</v>
      </c>
      <c r="AU224" s="19" t="s">
        <v>81</v>
      </c>
    </row>
    <row r="225" s="13" customFormat="1">
      <c r="A225" s="13"/>
      <c r="B225" s="228"/>
      <c r="C225" s="229"/>
      <c r="D225" s="221" t="s">
        <v>164</v>
      </c>
      <c r="E225" s="230" t="s">
        <v>19</v>
      </c>
      <c r="F225" s="231" t="s">
        <v>311</v>
      </c>
      <c r="G225" s="229"/>
      <c r="H225" s="232">
        <v>0.83999999999999997</v>
      </c>
      <c r="I225" s="233"/>
      <c r="J225" s="229"/>
      <c r="K225" s="229"/>
      <c r="L225" s="234"/>
      <c r="M225" s="235"/>
      <c r="N225" s="236"/>
      <c r="O225" s="236"/>
      <c r="P225" s="236"/>
      <c r="Q225" s="236"/>
      <c r="R225" s="236"/>
      <c r="S225" s="236"/>
      <c r="T225" s="23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8" t="s">
        <v>164</v>
      </c>
      <c r="AU225" s="238" t="s">
        <v>81</v>
      </c>
      <c r="AV225" s="13" t="s">
        <v>81</v>
      </c>
      <c r="AW225" s="13" t="s">
        <v>33</v>
      </c>
      <c r="AX225" s="13" t="s">
        <v>71</v>
      </c>
      <c r="AY225" s="238" t="s">
        <v>152</v>
      </c>
    </row>
    <row r="226" s="13" customFormat="1">
      <c r="A226" s="13"/>
      <c r="B226" s="228"/>
      <c r="C226" s="229"/>
      <c r="D226" s="221" t="s">
        <v>164</v>
      </c>
      <c r="E226" s="230" t="s">
        <v>19</v>
      </c>
      <c r="F226" s="231" t="s">
        <v>312</v>
      </c>
      <c r="G226" s="229"/>
      <c r="H226" s="232">
        <v>2.7000000000000002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8" t="s">
        <v>164</v>
      </c>
      <c r="AU226" s="238" t="s">
        <v>81</v>
      </c>
      <c r="AV226" s="13" t="s">
        <v>81</v>
      </c>
      <c r="AW226" s="13" t="s">
        <v>33</v>
      </c>
      <c r="AX226" s="13" t="s">
        <v>71</v>
      </c>
      <c r="AY226" s="238" t="s">
        <v>152</v>
      </c>
    </row>
    <row r="227" s="13" customFormat="1">
      <c r="A227" s="13"/>
      <c r="B227" s="228"/>
      <c r="C227" s="229"/>
      <c r="D227" s="221" t="s">
        <v>164</v>
      </c>
      <c r="E227" s="230" t="s">
        <v>19</v>
      </c>
      <c r="F227" s="231" t="s">
        <v>313</v>
      </c>
      <c r="G227" s="229"/>
      <c r="H227" s="232">
        <v>2.25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8" t="s">
        <v>164</v>
      </c>
      <c r="AU227" s="238" t="s">
        <v>81</v>
      </c>
      <c r="AV227" s="13" t="s">
        <v>81</v>
      </c>
      <c r="AW227" s="13" t="s">
        <v>33</v>
      </c>
      <c r="AX227" s="13" t="s">
        <v>71</v>
      </c>
      <c r="AY227" s="238" t="s">
        <v>152</v>
      </c>
    </row>
    <row r="228" s="14" customFormat="1">
      <c r="A228" s="14"/>
      <c r="B228" s="239"/>
      <c r="C228" s="240"/>
      <c r="D228" s="221" t="s">
        <v>164</v>
      </c>
      <c r="E228" s="241" t="s">
        <v>19</v>
      </c>
      <c r="F228" s="242" t="s">
        <v>169</v>
      </c>
      <c r="G228" s="240"/>
      <c r="H228" s="243">
        <v>5.79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9" t="s">
        <v>164</v>
      </c>
      <c r="AU228" s="249" t="s">
        <v>81</v>
      </c>
      <c r="AV228" s="14" t="s">
        <v>158</v>
      </c>
      <c r="AW228" s="14" t="s">
        <v>33</v>
      </c>
      <c r="AX228" s="14" t="s">
        <v>79</v>
      </c>
      <c r="AY228" s="249" t="s">
        <v>152</v>
      </c>
    </row>
    <row r="229" s="2" customFormat="1" ht="16.5" customHeight="1">
      <c r="A229" s="40"/>
      <c r="B229" s="41"/>
      <c r="C229" s="207" t="s">
        <v>314</v>
      </c>
      <c r="D229" s="207" t="s">
        <v>154</v>
      </c>
      <c r="E229" s="208" t="s">
        <v>315</v>
      </c>
      <c r="F229" s="209" t="s">
        <v>316</v>
      </c>
      <c r="G229" s="210" t="s">
        <v>237</v>
      </c>
      <c r="H229" s="211">
        <v>25.254999999999999</v>
      </c>
      <c r="I229" s="212"/>
      <c r="J229" s="213">
        <f>ROUND(I229*H229,2)</f>
        <v>0</v>
      </c>
      <c r="K229" s="214"/>
      <c r="L229" s="46"/>
      <c r="M229" s="215" t="s">
        <v>19</v>
      </c>
      <c r="N229" s="216" t="s">
        <v>42</v>
      </c>
      <c r="O229" s="86"/>
      <c r="P229" s="217">
        <f>O229*H229</f>
        <v>0</v>
      </c>
      <c r="Q229" s="217">
        <v>8.0000000000000007E-05</v>
      </c>
      <c r="R229" s="217">
        <f>Q229*H229</f>
        <v>0.0020203999999999999</v>
      </c>
      <c r="S229" s="217">
        <v>0</v>
      </c>
      <c r="T229" s="218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9" t="s">
        <v>158</v>
      </c>
      <c r="AT229" s="219" t="s">
        <v>154</v>
      </c>
      <c r="AU229" s="219" t="s">
        <v>81</v>
      </c>
      <c r="AY229" s="19" t="s">
        <v>152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9" t="s">
        <v>79</v>
      </c>
      <c r="BK229" s="220">
        <f>ROUND(I229*H229,2)</f>
        <v>0</v>
      </c>
      <c r="BL229" s="19" t="s">
        <v>158</v>
      </c>
      <c r="BM229" s="219" t="s">
        <v>317</v>
      </c>
    </row>
    <row r="230" s="2" customFormat="1">
      <c r="A230" s="40"/>
      <c r="B230" s="41"/>
      <c r="C230" s="42"/>
      <c r="D230" s="221" t="s">
        <v>160</v>
      </c>
      <c r="E230" s="42"/>
      <c r="F230" s="222" t="s">
        <v>316</v>
      </c>
      <c r="G230" s="42"/>
      <c r="H230" s="42"/>
      <c r="I230" s="223"/>
      <c r="J230" s="42"/>
      <c r="K230" s="42"/>
      <c r="L230" s="46"/>
      <c r="M230" s="224"/>
      <c r="N230" s="225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160</v>
      </c>
      <c r="AU230" s="19" t="s">
        <v>81</v>
      </c>
    </row>
    <row r="231" s="13" customFormat="1">
      <c r="A231" s="13"/>
      <c r="B231" s="228"/>
      <c r="C231" s="229"/>
      <c r="D231" s="221" t="s">
        <v>164</v>
      </c>
      <c r="E231" s="230" t="s">
        <v>19</v>
      </c>
      <c r="F231" s="231" t="s">
        <v>318</v>
      </c>
      <c r="G231" s="229"/>
      <c r="H231" s="232">
        <v>3.3250000000000002</v>
      </c>
      <c r="I231" s="233"/>
      <c r="J231" s="229"/>
      <c r="K231" s="229"/>
      <c r="L231" s="234"/>
      <c r="M231" s="235"/>
      <c r="N231" s="236"/>
      <c r="O231" s="236"/>
      <c r="P231" s="236"/>
      <c r="Q231" s="236"/>
      <c r="R231" s="236"/>
      <c r="S231" s="236"/>
      <c r="T231" s="23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8" t="s">
        <v>164</v>
      </c>
      <c r="AU231" s="238" t="s">
        <v>81</v>
      </c>
      <c r="AV231" s="13" t="s">
        <v>81</v>
      </c>
      <c r="AW231" s="13" t="s">
        <v>33</v>
      </c>
      <c r="AX231" s="13" t="s">
        <v>71</v>
      </c>
      <c r="AY231" s="238" t="s">
        <v>152</v>
      </c>
    </row>
    <row r="232" s="13" customFormat="1">
      <c r="A232" s="13"/>
      <c r="B232" s="228"/>
      <c r="C232" s="229"/>
      <c r="D232" s="221" t="s">
        <v>164</v>
      </c>
      <c r="E232" s="230" t="s">
        <v>19</v>
      </c>
      <c r="F232" s="231" t="s">
        <v>319</v>
      </c>
      <c r="G232" s="229"/>
      <c r="H232" s="232">
        <v>5.2000000000000002</v>
      </c>
      <c r="I232" s="233"/>
      <c r="J232" s="229"/>
      <c r="K232" s="229"/>
      <c r="L232" s="234"/>
      <c r="M232" s="235"/>
      <c r="N232" s="236"/>
      <c r="O232" s="236"/>
      <c r="P232" s="236"/>
      <c r="Q232" s="236"/>
      <c r="R232" s="236"/>
      <c r="S232" s="236"/>
      <c r="T232" s="23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8" t="s">
        <v>164</v>
      </c>
      <c r="AU232" s="238" t="s">
        <v>81</v>
      </c>
      <c r="AV232" s="13" t="s">
        <v>81</v>
      </c>
      <c r="AW232" s="13" t="s">
        <v>33</v>
      </c>
      <c r="AX232" s="13" t="s">
        <v>71</v>
      </c>
      <c r="AY232" s="238" t="s">
        <v>152</v>
      </c>
    </row>
    <row r="233" s="13" customFormat="1">
      <c r="A233" s="13"/>
      <c r="B233" s="228"/>
      <c r="C233" s="229"/>
      <c r="D233" s="221" t="s">
        <v>164</v>
      </c>
      <c r="E233" s="230" t="s">
        <v>19</v>
      </c>
      <c r="F233" s="231" t="s">
        <v>320</v>
      </c>
      <c r="G233" s="229"/>
      <c r="H233" s="232">
        <v>3</v>
      </c>
      <c r="I233" s="233"/>
      <c r="J233" s="229"/>
      <c r="K233" s="229"/>
      <c r="L233" s="234"/>
      <c r="M233" s="235"/>
      <c r="N233" s="236"/>
      <c r="O233" s="236"/>
      <c r="P233" s="236"/>
      <c r="Q233" s="236"/>
      <c r="R233" s="236"/>
      <c r="S233" s="236"/>
      <c r="T233" s="23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8" t="s">
        <v>164</v>
      </c>
      <c r="AU233" s="238" t="s">
        <v>81</v>
      </c>
      <c r="AV233" s="13" t="s">
        <v>81</v>
      </c>
      <c r="AW233" s="13" t="s">
        <v>33</v>
      </c>
      <c r="AX233" s="13" t="s">
        <v>71</v>
      </c>
      <c r="AY233" s="238" t="s">
        <v>152</v>
      </c>
    </row>
    <row r="234" s="13" customFormat="1">
      <c r="A234" s="13"/>
      <c r="B234" s="228"/>
      <c r="C234" s="229"/>
      <c r="D234" s="221" t="s">
        <v>164</v>
      </c>
      <c r="E234" s="230" t="s">
        <v>19</v>
      </c>
      <c r="F234" s="231" t="s">
        <v>321</v>
      </c>
      <c r="G234" s="229"/>
      <c r="H234" s="232">
        <v>2.6000000000000001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8" t="s">
        <v>164</v>
      </c>
      <c r="AU234" s="238" t="s">
        <v>81</v>
      </c>
      <c r="AV234" s="13" t="s">
        <v>81</v>
      </c>
      <c r="AW234" s="13" t="s">
        <v>33</v>
      </c>
      <c r="AX234" s="13" t="s">
        <v>71</v>
      </c>
      <c r="AY234" s="238" t="s">
        <v>152</v>
      </c>
    </row>
    <row r="235" s="13" customFormat="1">
      <c r="A235" s="13"/>
      <c r="B235" s="228"/>
      <c r="C235" s="229"/>
      <c r="D235" s="221" t="s">
        <v>164</v>
      </c>
      <c r="E235" s="230" t="s">
        <v>19</v>
      </c>
      <c r="F235" s="231" t="s">
        <v>322</v>
      </c>
      <c r="G235" s="229"/>
      <c r="H235" s="232">
        <v>0.94999999999999996</v>
      </c>
      <c r="I235" s="233"/>
      <c r="J235" s="229"/>
      <c r="K235" s="229"/>
      <c r="L235" s="234"/>
      <c r="M235" s="235"/>
      <c r="N235" s="236"/>
      <c r="O235" s="236"/>
      <c r="P235" s="236"/>
      <c r="Q235" s="236"/>
      <c r="R235" s="236"/>
      <c r="S235" s="236"/>
      <c r="T235" s="23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8" t="s">
        <v>164</v>
      </c>
      <c r="AU235" s="238" t="s">
        <v>81</v>
      </c>
      <c r="AV235" s="13" t="s">
        <v>81</v>
      </c>
      <c r="AW235" s="13" t="s">
        <v>33</v>
      </c>
      <c r="AX235" s="13" t="s">
        <v>71</v>
      </c>
      <c r="AY235" s="238" t="s">
        <v>152</v>
      </c>
    </row>
    <row r="236" s="13" customFormat="1">
      <c r="A236" s="13"/>
      <c r="B236" s="228"/>
      <c r="C236" s="229"/>
      <c r="D236" s="221" t="s">
        <v>164</v>
      </c>
      <c r="E236" s="230" t="s">
        <v>19</v>
      </c>
      <c r="F236" s="231" t="s">
        <v>323</v>
      </c>
      <c r="G236" s="229"/>
      <c r="H236" s="232">
        <v>1.03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8" t="s">
        <v>164</v>
      </c>
      <c r="AU236" s="238" t="s">
        <v>81</v>
      </c>
      <c r="AV236" s="13" t="s">
        <v>81</v>
      </c>
      <c r="AW236" s="13" t="s">
        <v>33</v>
      </c>
      <c r="AX236" s="13" t="s">
        <v>71</v>
      </c>
      <c r="AY236" s="238" t="s">
        <v>152</v>
      </c>
    </row>
    <row r="237" s="15" customFormat="1">
      <c r="A237" s="15"/>
      <c r="B237" s="250"/>
      <c r="C237" s="251"/>
      <c r="D237" s="221" t="s">
        <v>164</v>
      </c>
      <c r="E237" s="252" t="s">
        <v>19</v>
      </c>
      <c r="F237" s="253" t="s">
        <v>230</v>
      </c>
      <c r="G237" s="251"/>
      <c r="H237" s="254">
        <v>16.105</v>
      </c>
      <c r="I237" s="255"/>
      <c r="J237" s="251"/>
      <c r="K237" s="251"/>
      <c r="L237" s="256"/>
      <c r="M237" s="257"/>
      <c r="N237" s="258"/>
      <c r="O237" s="258"/>
      <c r="P237" s="258"/>
      <c r="Q237" s="258"/>
      <c r="R237" s="258"/>
      <c r="S237" s="258"/>
      <c r="T237" s="259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0" t="s">
        <v>164</v>
      </c>
      <c r="AU237" s="260" t="s">
        <v>81</v>
      </c>
      <c r="AV237" s="15" t="s">
        <v>175</v>
      </c>
      <c r="AW237" s="15" t="s">
        <v>33</v>
      </c>
      <c r="AX237" s="15" t="s">
        <v>71</v>
      </c>
      <c r="AY237" s="260" t="s">
        <v>152</v>
      </c>
    </row>
    <row r="238" s="13" customFormat="1">
      <c r="A238" s="13"/>
      <c r="B238" s="228"/>
      <c r="C238" s="229"/>
      <c r="D238" s="221" t="s">
        <v>164</v>
      </c>
      <c r="E238" s="230" t="s">
        <v>19</v>
      </c>
      <c r="F238" s="231" t="s">
        <v>324</v>
      </c>
      <c r="G238" s="229"/>
      <c r="H238" s="232">
        <v>1.815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8" t="s">
        <v>164</v>
      </c>
      <c r="AU238" s="238" t="s">
        <v>81</v>
      </c>
      <c r="AV238" s="13" t="s">
        <v>81</v>
      </c>
      <c r="AW238" s="13" t="s">
        <v>33</v>
      </c>
      <c r="AX238" s="13" t="s">
        <v>71</v>
      </c>
      <c r="AY238" s="238" t="s">
        <v>152</v>
      </c>
    </row>
    <row r="239" s="13" customFormat="1">
      <c r="A239" s="13"/>
      <c r="B239" s="228"/>
      <c r="C239" s="229"/>
      <c r="D239" s="221" t="s">
        <v>164</v>
      </c>
      <c r="E239" s="230" t="s">
        <v>19</v>
      </c>
      <c r="F239" s="231" t="s">
        <v>325</v>
      </c>
      <c r="G239" s="229"/>
      <c r="H239" s="232">
        <v>1.6000000000000001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8" t="s">
        <v>164</v>
      </c>
      <c r="AU239" s="238" t="s">
        <v>81</v>
      </c>
      <c r="AV239" s="13" t="s">
        <v>81</v>
      </c>
      <c r="AW239" s="13" t="s">
        <v>33</v>
      </c>
      <c r="AX239" s="13" t="s">
        <v>71</v>
      </c>
      <c r="AY239" s="238" t="s">
        <v>152</v>
      </c>
    </row>
    <row r="240" s="13" customFormat="1">
      <c r="A240" s="13"/>
      <c r="B240" s="228"/>
      <c r="C240" s="229"/>
      <c r="D240" s="221" t="s">
        <v>164</v>
      </c>
      <c r="E240" s="230" t="s">
        <v>19</v>
      </c>
      <c r="F240" s="231" t="s">
        <v>326</v>
      </c>
      <c r="G240" s="229"/>
      <c r="H240" s="232">
        <v>3.0499999999999998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8" t="s">
        <v>164</v>
      </c>
      <c r="AU240" s="238" t="s">
        <v>81</v>
      </c>
      <c r="AV240" s="13" t="s">
        <v>81</v>
      </c>
      <c r="AW240" s="13" t="s">
        <v>33</v>
      </c>
      <c r="AX240" s="13" t="s">
        <v>71</v>
      </c>
      <c r="AY240" s="238" t="s">
        <v>152</v>
      </c>
    </row>
    <row r="241" s="13" customFormat="1">
      <c r="A241" s="13"/>
      <c r="B241" s="228"/>
      <c r="C241" s="229"/>
      <c r="D241" s="221" t="s">
        <v>164</v>
      </c>
      <c r="E241" s="230" t="s">
        <v>19</v>
      </c>
      <c r="F241" s="231" t="s">
        <v>327</v>
      </c>
      <c r="G241" s="229"/>
      <c r="H241" s="232">
        <v>2.6850000000000001</v>
      </c>
      <c r="I241" s="233"/>
      <c r="J241" s="229"/>
      <c r="K241" s="229"/>
      <c r="L241" s="234"/>
      <c r="M241" s="235"/>
      <c r="N241" s="236"/>
      <c r="O241" s="236"/>
      <c r="P241" s="236"/>
      <c r="Q241" s="236"/>
      <c r="R241" s="236"/>
      <c r="S241" s="236"/>
      <c r="T241" s="23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8" t="s">
        <v>164</v>
      </c>
      <c r="AU241" s="238" t="s">
        <v>81</v>
      </c>
      <c r="AV241" s="13" t="s">
        <v>81</v>
      </c>
      <c r="AW241" s="13" t="s">
        <v>33</v>
      </c>
      <c r="AX241" s="13" t="s">
        <v>71</v>
      </c>
      <c r="AY241" s="238" t="s">
        <v>152</v>
      </c>
    </row>
    <row r="242" s="15" customFormat="1">
      <c r="A242" s="15"/>
      <c r="B242" s="250"/>
      <c r="C242" s="251"/>
      <c r="D242" s="221" t="s">
        <v>164</v>
      </c>
      <c r="E242" s="252" t="s">
        <v>19</v>
      </c>
      <c r="F242" s="253" t="s">
        <v>230</v>
      </c>
      <c r="G242" s="251"/>
      <c r="H242" s="254">
        <v>9.1500000000000004</v>
      </c>
      <c r="I242" s="255"/>
      <c r="J242" s="251"/>
      <c r="K242" s="251"/>
      <c r="L242" s="256"/>
      <c r="M242" s="257"/>
      <c r="N242" s="258"/>
      <c r="O242" s="258"/>
      <c r="P242" s="258"/>
      <c r="Q242" s="258"/>
      <c r="R242" s="258"/>
      <c r="S242" s="258"/>
      <c r="T242" s="259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0" t="s">
        <v>164</v>
      </c>
      <c r="AU242" s="260" t="s">
        <v>81</v>
      </c>
      <c r="AV242" s="15" t="s">
        <v>175</v>
      </c>
      <c r="AW242" s="15" t="s">
        <v>33</v>
      </c>
      <c r="AX242" s="15" t="s">
        <v>71</v>
      </c>
      <c r="AY242" s="260" t="s">
        <v>152</v>
      </c>
    </row>
    <row r="243" s="14" customFormat="1">
      <c r="A243" s="14"/>
      <c r="B243" s="239"/>
      <c r="C243" s="240"/>
      <c r="D243" s="221" t="s">
        <v>164</v>
      </c>
      <c r="E243" s="241" t="s">
        <v>19</v>
      </c>
      <c r="F243" s="242" t="s">
        <v>169</v>
      </c>
      <c r="G243" s="240"/>
      <c r="H243" s="243">
        <v>25.255000000000003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9" t="s">
        <v>164</v>
      </c>
      <c r="AU243" s="249" t="s">
        <v>81</v>
      </c>
      <c r="AV243" s="14" t="s">
        <v>158</v>
      </c>
      <c r="AW243" s="14" t="s">
        <v>33</v>
      </c>
      <c r="AX243" s="14" t="s">
        <v>79</v>
      </c>
      <c r="AY243" s="249" t="s">
        <v>152</v>
      </c>
    </row>
    <row r="244" s="2" customFormat="1" ht="16.5" customHeight="1">
      <c r="A244" s="40"/>
      <c r="B244" s="41"/>
      <c r="C244" s="207" t="s">
        <v>328</v>
      </c>
      <c r="D244" s="207" t="s">
        <v>154</v>
      </c>
      <c r="E244" s="208" t="s">
        <v>329</v>
      </c>
      <c r="F244" s="209" t="s">
        <v>330</v>
      </c>
      <c r="G244" s="210" t="s">
        <v>237</v>
      </c>
      <c r="H244" s="211">
        <v>4.9000000000000004</v>
      </c>
      <c r="I244" s="212"/>
      <c r="J244" s="213">
        <f>ROUND(I244*H244,2)</f>
        <v>0</v>
      </c>
      <c r="K244" s="214"/>
      <c r="L244" s="46"/>
      <c r="M244" s="215" t="s">
        <v>19</v>
      </c>
      <c r="N244" s="216" t="s">
        <v>42</v>
      </c>
      <c r="O244" s="86"/>
      <c r="P244" s="217">
        <f>O244*H244</f>
        <v>0</v>
      </c>
      <c r="Q244" s="217">
        <v>0.00012</v>
      </c>
      <c r="R244" s="217">
        <f>Q244*H244</f>
        <v>0.00058800000000000009</v>
      </c>
      <c r="S244" s="217">
        <v>0</v>
      </c>
      <c r="T244" s="218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9" t="s">
        <v>158</v>
      </c>
      <c r="AT244" s="219" t="s">
        <v>154</v>
      </c>
      <c r="AU244" s="219" t="s">
        <v>81</v>
      </c>
      <c r="AY244" s="19" t="s">
        <v>152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9" t="s">
        <v>79</v>
      </c>
      <c r="BK244" s="220">
        <f>ROUND(I244*H244,2)</f>
        <v>0</v>
      </c>
      <c r="BL244" s="19" t="s">
        <v>158</v>
      </c>
      <c r="BM244" s="219" t="s">
        <v>331</v>
      </c>
    </row>
    <row r="245" s="2" customFormat="1">
      <c r="A245" s="40"/>
      <c r="B245" s="41"/>
      <c r="C245" s="42"/>
      <c r="D245" s="221" t="s">
        <v>160</v>
      </c>
      <c r="E245" s="42"/>
      <c r="F245" s="222" t="s">
        <v>330</v>
      </c>
      <c r="G245" s="42"/>
      <c r="H245" s="42"/>
      <c r="I245" s="223"/>
      <c r="J245" s="42"/>
      <c r="K245" s="42"/>
      <c r="L245" s="46"/>
      <c r="M245" s="224"/>
      <c r="N245" s="225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160</v>
      </c>
      <c r="AU245" s="19" t="s">
        <v>81</v>
      </c>
    </row>
    <row r="246" s="13" customFormat="1">
      <c r="A246" s="13"/>
      <c r="B246" s="228"/>
      <c r="C246" s="229"/>
      <c r="D246" s="221" t="s">
        <v>164</v>
      </c>
      <c r="E246" s="230" t="s">
        <v>19</v>
      </c>
      <c r="F246" s="231" t="s">
        <v>332</v>
      </c>
      <c r="G246" s="229"/>
      <c r="H246" s="232">
        <v>0.40000000000000002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8" t="s">
        <v>164</v>
      </c>
      <c r="AU246" s="238" t="s">
        <v>81</v>
      </c>
      <c r="AV246" s="13" t="s">
        <v>81</v>
      </c>
      <c r="AW246" s="13" t="s">
        <v>33</v>
      </c>
      <c r="AX246" s="13" t="s">
        <v>71</v>
      </c>
      <c r="AY246" s="238" t="s">
        <v>152</v>
      </c>
    </row>
    <row r="247" s="13" customFormat="1">
      <c r="A247" s="13"/>
      <c r="B247" s="228"/>
      <c r="C247" s="229"/>
      <c r="D247" s="221" t="s">
        <v>164</v>
      </c>
      <c r="E247" s="230" t="s">
        <v>19</v>
      </c>
      <c r="F247" s="231" t="s">
        <v>333</v>
      </c>
      <c r="G247" s="229"/>
      <c r="H247" s="232">
        <v>3</v>
      </c>
      <c r="I247" s="233"/>
      <c r="J247" s="229"/>
      <c r="K247" s="229"/>
      <c r="L247" s="234"/>
      <c r="M247" s="235"/>
      <c r="N247" s="236"/>
      <c r="O247" s="236"/>
      <c r="P247" s="236"/>
      <c r="Q247" s="236"/>
      <c r="R247" s="236"/>
      <c r="S247" s="236"/>
      <c r="T247" s="23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8" t="s">
        <v>164</v>
      </c>
      <c r="AU247" s="238" t="s">
        <v>81</v>
      </c>
      <c r="AV247" s="13" t="s">
        <v>81</v>
      </c>
      <c r="AW247" s="13" t="s">
        <v>33</v>
      </c>
      <c r="AX247" s="13" t="s">
        <v>71</v>
      </c>
      <c r="AY247" s="238" t="s">
        <v>152</v>
      </c>
    </row>
    <row r="248" s="13" customFormat="1">
      <c r="A248" s="13"/>
      <c r="B248" s="228"/>
      <c r="C248" s="229"/>
      <c r="D248" s="221" t="s">
        <v>164</v>
      </c>
      <c r="E248" s="230" t="s">
        <v>19</v>
      </c>
      <c r="F248" s="231" t="s">
        <v>334</v>
      </c>
      <c r="G248" s="229"/>
      <c r="H248" s="232">
        <v>1.5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8" t="s">
        <v>164</v>
      </c>
      <c r="AU248" s="238" t="s">
        <v>81</v>
      </c>
      <c r="AV248" s="13" t="s">
        <v>81</v>
      </c>
      <c r="AW248" s="13" t="s">
        <v>33</v>
      </c>
      <c r="AX248" s="13" t="s">
        <v>71</v>
      </c>
      <c r="AY248" s="238" t="s">
        <v>152</v>
      </c>
    </row>
    <row r="249" s="14" customFormat="1">
      <c r="A249" s="14"/>
      <c r="B249" s="239"/>
      <c r="C249" s="240"/>
      <c r="D249" s="221" t="s">
        <v>164</v>
      </c>
      <c r="E249" s="241" t="s">
        <v>19</v>
      </c>
      <c r="F249" s="242" t="s">
        <v>169</v>
      </c>
      <c r="G249" s="240"/>
      <c r="H249" s="243">
        <v>4.9000000000000004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9" t="s">
        <v>164</v>
      </c>
      <c r="AU249" s="249" t="s">
        <v>81</v>
      </c>
      <c r="AV249" s="14" t="s">
        <v>158</v>
      </c>
      <c r="AW249" s="14" t="s">
        <v>33</v>
      </c>
      <c r="AX249" s="14" t="s">
        <v>79</v>
      </c>
      <c r="AY249" s="249" t="s">
        <v>152</v>
      </c>
    </row>
    <row r="250" s="2" customFormat="1" ht="24.15" customHeight="1">
      <c r="A250" s="40"/>
      <c r="B250" s="41"/>
      <c r="C250" s="207" t="s">
        <v>335</v>
      </c>
      <c r="D250" s="207" t="s">
        <v>154</v>
      </c>
      <c r="E250" s="208" t="s">
        <v>336</v>
      </c>
      <c r="F250" s="209" t="s">
        <v>337</v>
      </c>
      <c r="G250" s="210" t="s">
        <v>211</v>
      </c>
      <c r="H250" s="211">
        <v>8.5</v>
      </c>
      <c r="I250" s="212"/>
      <c r="J250" s="213">
        <f>ROUND(I250*H250,2)</f>
        <v>0</v>
      </c>
      <c r="K250" s="214"/>
      <c r="L250" s="46"/>
      <c r="M250" s="215" t="s">
        <v>19</v>
      </c>
      <c r="N250" s="216" t="s">
        <v>42</v>
      </c>
      <c r="O250" s="86"/>
      <c r="P250" s="217">
        <f>O250*H250</f>
        <v>0</v>
      </c>
      <c r="Q250" s="217">
        <v>0.0848</v>
      </c>
      <c r="R250" s="217">
        <f>Q250*H250</f>
        <v>0.7208</v>
      </c>
      <c r="S250" s="217">
        <v>0</v>
      </c>
      <c r="T250" s="218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9" t="s">
        <v>158</v>
      </c>
      <c r="AT250" s="219" t="s">
        <v>154</v>
      </c>
      <c r="AU250" s="219" t="s">
        <v>81</v>
      </c>
      <c r="AY250" s="19" t="s">
        <v>152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9" t="s">
        <v>79</v>
      </c>
      <c r="BK250" s="220">
        <f>ROUND(I250*H250,2)</f>
        <v>0</v>
      </c>
      <c r="BL250" s="19" t="s">
        <v>158</v>
      </c>
      <c r="BM250" s="219" t="s">
        <v>338</v>
      </c>
    </row>
    <row r="251" s="2" customFormat="1">
      <c r="A251" s="40"/>
      <c r="B251" s="41"/>
      <c r="C251" s="42"/>
      <c r="D251" s="221" t="s">
        <v>160</v>
      </c>
      <c r="E251" s="42"/>
      <c r="F251" s="222" t="s">
        <v>339</v>
      </c>
      <c r="G251" s="42"/>
      <c r="H251" s="42"/>
      <c r="I251" s="223"/>
      <c r="J251" s="42"/>
      <c r="K251" s="42"/>
      <c r="L251" s="46"/>
      <c r="M251" s="224"/>
      <c r="N251" s="225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160</v>
      </c>
      <c r="AU251" s="19" t="s">
        <v>81</v>
      </c>
    </row>
    <row r="252" s="13" customFormat="1">
      <c r="A252" s="13"/>
      <c r="B252" s="228"/>
      <c r="C252" s="229"/>
      <c r="D252" s="221" t="s">
        <v>164</v>
      </c>
      <c r="E252" s="230" t="s">
        <v>19</v>
      </c>
      <c r="F252" s="231" t="s">
        <v>340</v>
      </c>
      <c r="G252" s="229"/>
      <c r="H252" s="232">
        <v>7.6719999999999997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8" t="s">
        <v>164</v>
      </c>
      <c r="AU252" s="238" t="s">
        <v>81</v>
      </c>
      <c r="AV252" s="13" t="s">
        <v>81</v>
      </c>
      <c r="AW252" s="13" t="s">
        <v>33</v>
      </c>
      <c r="AX252" s="13" t="s">
        <v>71</v>
      </c>
      <c r="AY252" s="238" t="s">
        <v>152</v>
      </c>
    </row>
    <row r="253" s="13" customFormat="1">
      <c r="A253" s="13"/>
      <c r="B253" s="228"/>
      <c r="C253" s="229"/>
      <c r="D253" s="221" t="s">
        <v>164</v>
      </c>
      <c r="E253" s="230" t="s">
        <v>19</v>
      </c>
      <c r="F253" s="231" t="s">
        <v>341</v>
      </c>
      <c r="G253" s="229"/>
      <c r="H253" s="232">
        <v>0.82799999999999996</v>
      </c>
      <c r="I253" s="233"/>
      <c r="J253" s="229"/>
      <c r="K253" s="229"/>
      <c r="L253" s="234"/>
      <c r="M253" s="235"/>
      <c r="N253" s="236"/>
      <c r="O253" s="236"/>
      <c r="P253" s="236"/>
      <c r="Q253" s="236"/>
      <c r="R253" s="236"/>
      <c r="S253" s="236"/>
      <c r="T253" s="23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8" t="s">
        <v>164</v>
      </c>
      <c r="AU253" s="238" t="s">
        <v>81</v>
      </c>
      <c r="AV253" s="13" t="s">
        <v>81</v>
      </c>
      <c r="AW253" s="13" t="s">
        <v>33</v>
      </c>
      <c r="AX253" s="13" t="s">
        <v>71</v>
      </c>
      <c r="AY253" s="238" t="s">
        <v>152</v>
      </c>
    </row>
    <row r="254" s="14" customFormat="1">
      <c r="A254" s="14"/>
      <c r="B254" s="239"/>
      <c r="C254" s="240"/>
      <c r="D254" s="221" t="s">
        <v>164</v>
      </c>
      <c r="E254" s="241" t="s">
        <v>19</v>
      </c>
      <c r="F254" s="242" t="s">
        <v>169</v>
      </c>
      <c r="G254" s="240"/>
      <c r="H254" s="243">
        <v>8.5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9" t="s">
        <v>164</v>
      </c>
      <c r="AU254" s="249" t="s">
        <v>81</v>
      </c>
      <c r="AV254" s="14" t="s">
        <v>158</v>
      </c>
      <c r="AW254" s="14" t="s">
        <v>33</v>
      </c>
      <c r="AX254" s="14" t="s">
        <v>79</v>
      </c>
      <c r="AY254" s="249" t="s">
        <v>152</v>
      </c>
    </row>
    <row r="255" s="2" customFormat="1" ht="21.75" customHeight="1">
      <c r="A255" s="40"/>
      <c r="B255" s="41"/>
      <c r="C255" s="207" t="s">
        <v>342</v>
      </c>
      <c r="D255" s="207" t="s">
        <v>154</v>
      </c>
      <c r="E255" s="208" t="s">
        <v>343</v>
      </c>
      <c r="F255" s="209" t="s">
        <v>344</v>
      </c>
      <c r="G255" s="210" t="s">
        <v>211</v>
      </c>
      <c r="H255" s="211">
        <v>1.26</v>
      </c>
      <c r="I255" s="212"/>
      <c r="J255" s="213">
        <f>ROUND(I255*H255,2)</f>
        <v>0</v>
      </c>
      <c r="K255" s="214"/>
      <c r="L255" s="46"/>
      <c r="M255" s="215" t="s">
        <v>19</v>
      </c>
      <c r="N255" s="216" t="s">
        <v>42</v>
      </c>
      <c r="O255" s="86"/>
      <c r="P255" s="217">
        <f>O255*H255</f>
        <v>0</v>
      </c>
      <c r="Q255" s="217">
        <v>0.17818000000000001</v>
      </c>
      <c r="R255" s="217">
        <f>Q255*H255</f>
        <v>0.22450680000000001</v>
      </c>
      <c r="S255" s="217">
        <v>0</v>
      </c>
      <c r="T255" s="218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9" t="s">
        <v>158</v>
      </c>
      <c r="AT255" s="219" t="s">
        <v>154</v>
      </c>
      <c r="AU255" s="219" t="s">
        <v>81</v>
      </c>
      <c r="AY255" s="19" t="s">
        <v>152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19" t="s">
        <v>79</v>
      </c>
      <c r="BK255" s="220">
        <f>ROUND(I255*H255,2)</f>
        <v>0</v>
      </c>
      <c r="BL255" s="19" t="s">
        <v>158</v>
      </c>
      <c r="BM255" s="219" t="s">
        <v>345</v>
      </c>
    </row>
    <row r="256" s="2" customFormat="1">
      <c r="A256" s="40"/>
      <c r="B256" s="41"/>
      <c r="C256" s="42"/>
      <c r="D256" s="221" t="s">
        <v>160</v>
      </c>
      <c r="E256" s="42"/>
      <c r="F256" s="222" t="s">
        <v>344</v>
      </c>
      <c r="G256" s="42"/>
      <c r="H256" s="42"/>
      <c r="I256" s="223"/>
      <c r="J256" s="42"/>
      <c r="K256" s="42"/>
      <c r="L256" s="46"/>
      <c r="M256" s="224"/>
      <c r="N256" s="225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160</v>
      </c>
      <c r="AU256" s="19" t="s">
        <v>81</v>
      </c>
    </row>
    <row r="257" s="13" customFormat="1">
      <c r="A257" s="13"/>
      <c r="B257" s="228"/>
      <c r="C257" s="229"/>
      <c r="D257" s="221" t="s">
        <v>164</v>
      </c>
      <c r="E257" s="230" t="s">
        <v>19</v>
      </c>
      <c r="F257" s="231" t="s">
        <v>346</v>
      </c>
      <c r="G257" s="229"/>
      <c r="H257" s="232">
        <v>1.26</v>
      </c>
      <c r="I257" s="233"/>
      <c r="J257" s="229"/>
      <c r="K257" s="229"/>
      <c r="L257" s="234"/>
      <c r="M257" s="235"/>
      <c r="N257" s="236"/>
      <c r="O257" s="236"/>
      <c r="P257" s="236"/>
      <c r="Q257" s="236"/>
      <c r="R257" s="236"/>
      <c r="S257" s="236"/>
      <c r="T257" s="23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8" t="s">
        <v>164</v>
      </c>
      <c r="AU257" s="238" t="s">
        <v>81</v>
      </c>
      <c r="AV257" s="13" t="s">
        <v>81</v>
      </c>
      <c r="AW257" s="13" t="s">
        <v>33</v>
      </c>
      <c r="AX257" s="13" t="s">
        <v>79</v>
      </c>
      <c r="AY257" s="238" t="s">
        <v>152</v>
      </c>
    </row>
    <row r="258" s="12" customFormat="1" ht="22.8" customHeight="1">
      <c r="A258" s="12"/>
      <c r="B258" s="191"/>
      <c r="C258" s="192"/>
      <c r="D258" s="193" t="s">
        <v>70</v>
      </c>
      <c r="E258" s="205" t="s">
        <v>158</v>
      </c>
      <c r="F258" s="205" t="s">
        <v>347</v>
      </c>
      <c r="G258" s="192"/>
      <c r="H258" s="192"/>
      <c r="I258" s="195"/>
      <c r="J258" s="206">
        <f>BK258</f>
        <v>0</v>
      </c>
      <c r="K258" s="192"/>
      <c r="L258" s="197"/>
      <c r="M258" s="198"/>
      <c r="N258" s="199"/>
      <c r="O258" s="199"/>
      <c r="P258" s="200">
        <f>SUM(P259:P306)</f>
        <v>0</v>
      </c>
      <c r="Q258" s="199"/>
      <c r="R258" s="200">
        <f>SUM(R259:R306)</f>
        <v>6.0879844099999989</v>
      </c>
      <c r="S258" s="199"/>
      <c r="T258" s="201">
        <f>SUM(T259:T306)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2" t="s">
        <v>79</v>
      </c>
      <c r="AT258" s="203" t="s">
        <v>70</v>
      </c>
      <c r="AU258" s="203" t="s">
        <v>79</v>
      </c>
      <c r="AY258" s="202" t="s">
        <v>152</v>
      </c>
      <c r="BK258" s="204">
        <f>SUM(BK259:BK306)</f>
        <v>0</v>
      </c>
    </row>
    <row r="259" s="2" customFormat="1" ht="24.15" customHeight="1">
      <c r="A259" s="40"/>
      <c r="B259" s="41"/>
      <c r="C259" s="207" t="s">
        <v>348</v>
      </c>
      <c r="D259" s="207" t="s">
        <v>154</v>
      </c>
      <c r="E259" s="208" t="s">
        <v>349</v>
      </c>
      <c r="F259" s="209" t="s">
        <v>350</v>
      </c>
      <c r="G259" s="210" t="s">
        <v>262</v>
      </c>
      <c r="H259" s="211">
        <v>8</v>
      </c>
      <c r="I259" s="212"/>
      <c r="J259" s="213">
        <f>ROUND(I259*H259,2)</f>
        <v>0</v>
      </c>
      <c r="K259" s="214"/>
      <c r="L259" s="46"/>
      <c r="M259" s="215" t="s">
        <v>19</v>
      </c>
      <c r="N259" s="216" t="s">
        <v>42</v>
      </c>
      <c r="O259" s="86"/>
      <c r="P259" s="217">
        <f>O259*H259</f>
        <v>0</v>
      </c>
      <c r="Q259" s="217">
        <v>0.0045900000000000003</v>
      </c>
      <c r="R259" s="217">
        <f>Q259*H259</f>
        <v>0.036720000000000003</v>
      </c>
      <c r="S259" s="217">
        <v>0</v>
      </c>
      <c r="T259" s="218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9" t="s">
        <v>158</v>
      </c>
      <c r="AT259" s="219" t="s">
        <v>154</v>
      </c>
      <c r="AU259" s="219" t="s">
        <v>81</v>
      </c>
      <c r="AY259" s="19" t="s">
        <v>152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19" t="s">
        <v>79</v>
      </c>
      <c r="BK259" s="220">
        <f>ROUND(I259*H259,2)</f>
        <v>0</v>
      </c>
      <c r="BL259" s="19" t="s">
        <v>158</v>
      </c>
      <c r="BM259" s="219" t="s">
        <v>351</v>
      </c>
    </row>
    <row r="260" s="2" customFormat="1">
      <c r="A260" s="40"/>
      <c r="B260" s="41"/>
      <c r="C260" s="42"/>
      <c r="D260" s="221" t="s">
        <v>160</v>
      </c>
      <c r="E260" s="42"/>
      <c r="F260" s="222" t="s">
        <v>350</v>
      </c>
      <c r="G260" s="42"/>
      <c r="H260" s="42"/>
      <c r="I260" s="223"/>
      <c r="J260" s="42"/>
      <c r="K260" s="42"/>
      <c r="L260" s="46"/>
      <c r="M260" s="224"/>
      <c r="N260" s="225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160</v>
      </c>
      <c r="AU260" s="19" t="s">
        <v>81</v>
      </c>
    </row>
    <row r="261" s="2" customFormat="1" ht="16.5" customHeight="1">
      <c r="A261" s="40"/>
      <c r="B261" s="41"/>
      <c r="C261" s="261" t="s">
        <v>352</v>
      </c>
      <c r="D261" s="261" t="s">
        <v>265</v>
      </c>
      <c r="E261" s="262" t="s">
        <v>353</v>
      </c>
      <c r="F261" s="263" t="s">
        <v>354</v>
      </c>
      <c r="G261" s="264" t="s">
        <v>262</v>
      </c>
      <c r="H261" s="265">
        <v>8</v>
      </c>
      <c r="I261" s="266"/>
      <c r="J261" s="267">
        <f>ROUND(I261*H261,2)</f>
        <v>0</v>
      </c>
      <c r="K261" s="268"/>
      <c r="L261" s="269"/>
      <c r="M261" s="270" t="s">
        <v>19</v>
      </c>
      <c r="N261" s="271" t="s">
        <v>42</v>
      </c>
      <c r="O261" s="86"/>
      <c r="P261" s="217">
        <f>O261*H261</f>
        <v>0</v>
      </c>
      <c r="Q261" s="217">
        <v>0.17299999999999999</v>
      </c>
      <c r="R261" s="217">
        <f>Q261*H261</f>
        <v>1.3839999999999999</v>
      </c>
      <c r="S261" s="217">
        <v>0</v>
      </c>
      <c r="T261" s="218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9" t="s">
        <v>208</v>
      </c>
      <c r="AT261" s="219" t="s">
        <v>265</v>
      </c>
      <c r="AU261" s="219" t="s">
        <v>81</v>
      </c>
      <c r="AY261" s="19" t="s">
        <v>152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19" t="s">
        <v>79</v>
      </c>
      <c r="BK261" s="220">
        <f>ROUND(I261*H261,2)</f>
        <v>0</v>
      </c>
      <c r="BL261" s="19" t="s">
        <v>158</v>
      </c>
      <c r="BM261" s="219" t="s">
        <v>355</v>
      </c>
    </row>
    <row r="262" s="2" customFormat="1">
      <c r="A262" s="40"/>
      <c r="B262" s="41"/>
      <c r="C262" s="42"/>
      <c r="D262" s="221" t="s">
        <v>160</v>
      </c>
      <c r="E262" s="42"/>
      <c r="F262" s="222" t="s">
        <v>354</v>
      </c>
      <c r="G262" s="42"/>
      <c r="H262" s="42"/>
      <c r="I262" s="223"/>
      <c r="J262" s="42"/>
      <c r="K262" s="42"/>
      <c r="L262" s="46"/>
      <c r="M262" s="224"/>
      <c r="N262" s="225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160</v>
      </c>
      <c r="AU262" s="19" t="s">
        <v>81</v>
      </c>
    </row>
    <row r="263" s="2" customFormat="1" ht="24.15" customHeight="1">
      <c r="A263" s="40"/>
      <c r="B263" s="41"/>
      <c r="C263" s="207" t="s">
        <v>232</v>
      </c>
      <c r="D263" s="207" t="s">
        <v>154</v>
      </c>
      <c r="E263" s="208" t="s">
        <v>356</v>
      </c>
      <c r="F263" s="209" t="s">
        <v>357</v>
      </c>
      <c r="G263" s="210" t="s">
        <v>157</v>
      </c>
      <c r="H263" s="211">
        <v>0.252</v>
      </c>
      <c r="I263" s="212"/>
      <c r="J263" s="213">
        <f>ROUND(I263*H263,2)</f>
        <v>0</v>
      </c>
      <c r="K263" s="214"/>
      <c r="L263" s="46"/>
      <c r="M263" s="215" t="s">
        <v>19</v>
      </c>
      <c r="N263" s="216" t="s">
        <v>42</v>
      </c>
      <c r="O263" s="86"/>
      <c r="P263" s="217">
        <f>O263*H263</f>
        <v>0</v>
      </c>
      <c r="Q263" s="217">
        <v>2.45343</v>
      </c>
      <c r="R263" s="217">
        <f>Q263*H263</f>
        <v>0.61826435999999996</v>
      </c>
      <c r="S263" s="217">
        <v>0</v>
      </c>
      <c r="T263" s="218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9" t="s">
        <v>158</v>
      </c>
      <c r="AT263" s="219" t="s">
        <v>154</v>
      </c>
      <c r="AU263" s="219" t="s">
        <v>81</v>
      </c>
      <c r="AY263" s="19" t="s">
        <v>152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19" t="s">
        <v>79</v>
      </c>
      <c r="BK263" s="220">
        <f>ROUND(I263*H263,2)</f>
        <v>0</v>
      </c>
      <c r="BL263" s="19" t="s">
        <v>158</v>
      </c>
      <c r="BM263" s="219" t="s">
        <v>358</v>
      </c>
    </row>
    <row r="264" s="2" customFormat="1">
      <c r="A264" s="40"/>
      <c r="B264" s="41"/>
      <c r="C264" s="42"/>
      <c r="D264" s="221" t="s">
        <v>160</v>
      </c>
      <c r="E264" s="42"/>
      <c r="F264" s="222" t="s">
        <v>357</v>
      </c>
      <c r="G264" s="42"/>
      <c r="H264" s="42"/>
      <c r="I264" s="223"/>
      <c r="J264" s="42"/>
      <c r="K264" s="42"/>
      <c r="L264" s="46"/>
      <c r="M264" s="224"/>
      <c r="N264" s="225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160</v>
      </c>
      <c r="AU264" s="19" t="s">
        <v>81</v>
      </c>
    </row>
    <row r="265" s="13" customFormat="1">
      <c r="A265" s="13"/>
      <c r="B265" s="228"/>
      <c r="C265" s="229"/>
      <c r="D265" s="221" t="s">
        <v>164</v>
      </c>
      <c r="E265" s="230" t="s">
        <v>19</v>
      </c>
      <c r="F265" s="231" t="s">
        <v>359</v>
      </c>
      <c r="G265" s="229"/>
      <c r="H265" s="232">
        <v>0.252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8" t="s">
        <v>164</v>
      </c>
      <c r="AU265" s="238" t="s">
        <v>81</v>
      </c>
      <c r="AV265" s="13" t="s">
        <v>81</v>
      </c>
      <c r="AW265" s="13" t="s">
        <v>33</v>
      </c>
      <c r="AX265" s="13" t="s">
        <v>79</v>
      </c>
      <c r="AY265" s="238" t="s">
        <v>152</v>
      </c>
    </row>
    <row r="266" s="2" customFormat="1" ht="16.5" customHeight="1">
      <c r="A266" s="40"/>
      <c r="B266" s="41"/>
      <c r="C266" s="207" t="s">
        <v>360</v>
      </c>
      <c r="D266" s="207" t="s">
        <v>154</v>
      </c>
      <c r="E266" s="208" t="s">
        <v>361</v>
      </c>
      <c r="F266" s="209" t="s">
        <v>362</v>
      </c>
      <c r="G266" s="210" t="s">
        <v>211</v>
      </c>
      <c r="H266" s="211">
        <v>1.986</v>
      </c>
      <c r="I266" s="212"/>
      <c r="J266" s="213">
        <f>ROUND(I266*H266,2)</f>
        <v>0</v>
      </c>
      <c r="K266" s="214"/>
      <c r="L266" s="46"/>
      <c r="M266" s="215" t="s">
        <v>19</v>
      </c>
      <c r="N266" s="216" t="s">
        <v>42</v>
      </c>
      <c r="O266" s="86"/>
      <c r="P266" s="217">
        <f>O266*H266</f>
        <v>0</v>
      </c>
      <c r="Q266" s="217">
        <v>0.0053299999999999997</v>
      </c>
      <c r="R266" s="217">
        <f>Q266*H266</f>
        <v>0.01058538</v>
      </c>
      <c r="S266" s="217">
        <v>0</v>
      </c>
      <c r="T266" s="218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9" t="s">
        <v>158</v>
      </c>
      <c r="AT266" s="219" t="s">
        <v>154</v>
      </c>
      <c r="AU266" s="219" t="s">
        <v>81</v>
      </c>
      <c r="AY266" s="19" t="s">
        <v>152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19" t="s">
        <v>79</v>
      </c>
      <c r="BK266" s="220">
        <f>ROUND(I266*H266,2)</f>
        <v>0</v>
      </c>
      <c r="BL266" s="19" t="s">
        <v>158</v>
      </c>
      <c r="BM266" s="219" t="s">
        <v>363</v>
      </c>
    </row>
    <row r="267" s="2" customFormat="1">
      <c r="A267" s="40"/>
      <c r="B267" s="41"/>
      <c r="C267" s="42"/>
      <c r="D267" s="221" t="s">
        <v>160</v>
      </c>
      <c r="E267" s="42"/>
      <c r="F267" s="222" t="s">
        <v>364</v>
      </c>
      <c r="G267" s="42"/>
      <c r="H267" s="42"/>
      <c r="I267" s="223"/>
      <c r="J267" s="42"/>
      <c r="K267" s="42"/>
      <c r="L267" s="46"/>
      <c r="M267" s="224"/>
      <c r="N267" s="225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160</v>
      </c>
      <c r="AU267" s="19" t="s">
        <v>81</v>
      </c>
    </row>
    <row r="268" s="2" customFormat="1">
      <c r="A268" s="40"/>
      <c r="B268" s="41"/>
      <c r="C268" s="42"/>
      <c r="D268" s="226" t="s">
        <v>162</v>
      </c>
      <c r="E268" s="42"/>
      <c r="F268" s="227" t="s">
        <v>365</v>
      </c>
      <c r="G268" s="42"/>
      <c r="H268" s="42"/>
      <c r="I268" s="223"/>
      <c r="J268" s="42"/>
      <c r="K268" s="42"/>
      <c r="L268" s="46"/>
      <c r="M268" s="224"/>
      <c r="N268" s="225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162</v>
      </c>
      <c r="AU268" s="19" t="s">
        <v>81</v>
      </c>
    </row>
    <row r="269" s="13" customFormat="1">
      <c r="A269" s="13"/>
      <c r="B269" s="228"/>
      <c r="C269" s="229"/>
      <c r="D269" s="221" t="s">
        <v>164</v>
      </c>
      <c r="E269" s="230" t="s">
        <v>19</v>
      </c>
      <c r="F269" s="231" t="s">
        <v>366</v>
      </c>
      <c r="G269" s="229"/>
      <c r="H269" s="232">
        <v>1.6499999999999999</v>
      </c>
      <c r="I269" s="233"/>
      <c r="J269" s="229"/>
      <c r="K269" s="229"/>
      <c r="L269" s="234"/>
      <c r="M269" s="235"/>
      <c r="N269" s="236"/>
      <c r="O269" s="236"/>
      <c r="P269" s="236"/>
      <c r="Q269" s="236"/>
      <c r="R269" s="236"/>
      <c r="S269" s="236"/>
      <c r="T269" s="23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8" t="s">
        <v>164</v>
      </c>
      <c r="AU269" s="238" t="s">
        <v>81</v>
      </c>
      <c r="AV269" s="13" t="s">
        <v>81</v>
      </c>
      <c r="AW269" s="13" t="s">
        <v>33</v>
      </c>
      <c r="AX269" s="13" t="s">
        <v>71</v>
      </c>
      <c r="AY269" s="238" t="s">
        <v>152</v>
      </c>
    </row>
    <row r="270" s="13" customFormat="1">
      <c r="A270" s="13"/>
      <c r="B270" s="228"/>
      <c r="C270" s="229"/>
      <c r="D270" s="221" t="s">
        <v>164</v>
      </c>
      <c r="E270" s="230" t="s">
        <v>19</v>
      </c>
      <c r="F270" s="231" t="s">
        <v>367</v>
      </c>
      <c r="G270" s="229"/>
      <c r="H270" s="232">
        <v>0.33600000000000002</v>
      </c>
      <c r="I270" s="233"/>
      <c r="J270" s="229"/>
      <c r="K270" s="229"/>
      <c r="L270" s="234"/>
      <c r="M270" s="235"/>
      <c r="N270" s="236"/>
      <c r="O270" s="236"/>
      <c r="P270" s="236"/>
      <c r="Q270" s="236"/>
      <c r="R270" s="236"/>
      <c r="S270" s="236"/>
      <c r="T270" s="23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8" t="s">
        <v>164</v>
      </c>
      <c r="AU270" s="238" t="s">
        <v>81</v>
      </c>
      <c r="AV270" s="13" t="s">
        <v>81</v>
      </c>
      <c r="AW270" s="13" t="s">
        <v>33</v>
      </c>
      <c r="AX270" s="13" t="s">
        <v>71</v>
      </c>
      <c r="AY270" s="238" t="s">
        <v>152</v>
      </c>
    </row>
    <row r="271" s="14" customFormat="1">
      <c r="A271" s="14"/>
      <c r="B271" s="239"/>
      <c r="C271" s="240"/>
      <c r="D271" s="221" t="s">
        <v>164</v>
      </c>
      <c r="E271" s="241" t="s">
        <v>19</v>
      </c>
      <c r="F271" s="242" t="s">
        <v>169</v>
      </c>
      <c r="G271" s="240"/>
      <c r="H271" s="243">
        <v>1.986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9" t="s">
        <v>164</v>
      </c>
      <c r="AU271" s="249" t="s">
        <v>81</v>
      </c>
      <c r="AV271" s="14" t="s">
        <v>158</v>
      </c>
      <c r="AW271" s="14" t="s">
        <v>33</v>
      </c>
      <c r="AX271" s="14" t="s">
        <v>79</v>
      </c>
      <c r="AY271" s="249" t="s">
        <v>152</v>
      </c>
    </row>
    <row r="272" s="2" customFormat="1" ht="16.5" customHeight="1">
      <c r="A272" s="40"/>
      <c r="B272" s="41"/>
      <c r="C272" s="207" t="s">
        <v>368</v>
      </c>
      <c r="D272" s="207" t="s">
        <v>154</v>
      </c>
      <c r="E272" s="208" t="s">
        <v>369</v>
      </c>
      <c r="F272" s="209" t="s">
        <v>370</v>
      </c>
      <c r="G272" s="210" t="s">
        <v>211</v>
      </c>
      <c r="H272" s="211">
        <v>1.986</v>
      </c>
      <c r="I272" s="212"/>
      <c r="J272" s="213">
        <f>ROUND(I272*H272,2)</f>
        <v>0</v>
      </c>
      <c r="K272" s="214"/>
      <c r="L272" s="46"/>
      <c r="M272" s="215" t="s">
        <v>19</v>
      </c>
      <c r="N272" s="216" t="s">
        <v>42</v>
      </c>
      <c r="O272" s="86"/>
      <c r="P272" s="217">
        <f>O272*H272</f>
        <v>0</v>
      </c>
      <c r="Q272" s="217">
        <v>0</v>
      </c>
      <c r="R272" s="217">
        <f>Q272*H272</f>
        <v>0</v>
      </c>
      <c r="S272" s="217">
        <v>0</v>
      </c>
      <c r="T272" s="218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9" t="s">
        <v>158</v>
      </c>
      <c r="AT272" s="219" t="s">
        <v>154</v>
      </c>
      <c r="AU272" s="219" t="s">
        <v>81</v>
      </c>
      <c r="AY272" s="19" t="s">
        <v>152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19" t="s">
        <v>79</v>
      </c>
      <c r="BK272" s="220">
        <f>ROUND(I272*H272,2)</f>
        <v>0</v>
      </c>
      <c r="BL272" s="19" t="s">
        <v>158</v>
      </c>
      <c r="BM272" s="219" t="s">
        <v>371</v>
      </c>
    </row>
    <row r="273" s="2" customFormat="1">
      <c r="A273" s="40"/>
      <c r="B273" s="41"/>
      <c r="C273" s="42"/>
      <c r="D273" s="221" t="s">
        <v>160</v>
      </c>
      <c r="E273" s="42"/>
      <c r="F273" s="222" t="s">
        <v>372</v>
      </c>
      <c r="G273" s="42"/>
      <c r="H273" s="42"/>
      <c r="I273" s="223"/>
      <c r="J273" s="42"/>
      <c r="K273" s="42"/>
      <c r="L273" s="46"/>
      <c r="M273" s="224"/>
      <c r="N273" s="225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160</v>
      </c>
      <c r="AU273" s="19" t="s">
        <v>81</v>
      </c>
    </row>
    <row r="274" s="2" customFormat="1">
      <c r="A274" s="40"/>
      <c r="B274" s="41"/>
      <c r="C274" s="42"/>
      <c r="D274" s="226" t="s">
        <v>162</v>
      </c>
      <c r="E274" s="42"/>
      <c r="F274" s="227" t="s">
        <v>373</v>
      </c>
      <c r="G274" s="42"/>
      <c r="H274" s="42"/>
      <c r="I274" s="223"/>
      <c r="J274" s="42"/>
      <c r="K274" s="42"/>
      <c r="L274" s="46"/>
      <c r="M274" s="224"/>
      <c r="N274" s="225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162</v>
      </c>
      <c r="AU274" s="19" t="s">
        <v>81</v>
      </c>
    </row>
    <row r="275" s="2" customFormat="1" ht="16.5" customHeight="1">
      <c r="A275" s="40"/>
      <c r="B275" s="41"/>
      <c r="C275" s="207" t="s">
        <v>374</v>
      </c>
      <c r="D275" s="207" t="s">
        <v>154</v>
      </c>
      <c r="E275" s="208" t="s">
        <v>375</v>
      </c>
      <c r="F275" s="209" t="s">
        <v>376</v>
      </c>
      <c r="G275" s="210" t="s">
        <v>211</v>
      </c>
      <c r="H275" s="211">
        <v>1.76</v>
      </c>
      <c r="I275" s="212"/>
      <c r="J275" s="213">
        <f>ROUND(I275*H275,2)</f>
        <v>0</v>
      </c>
      <c r="K275" s="214"/>
      <c r="L275" s="46"/>
      <c r="M275" s="215" t="s">
        <v>19</v>
      </c>
      <c r="N275" s="216" t="s">
        <v>42</v>
      </c>
      <c r="O275" s="86"/>
      <c r="P275" s="217">
        <f>O275*H275</f>
        <v>0</v>
      </c>
      <c r="Q275" s="217">
        <v>0.00080999999999999996</v>
      </c>
      <c r="R275" s="217">
        <f>Q275*H275</f>
        <v>0.0014256</v>
      </c>
      <c r="S275" s="217">
        <v>0</v>
      </c>
      <c r="T275" s="218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9" t="s">
        <v>158</v>
      </c>
      <c r="AT275" s="219" t="s">
        <v>154</v>
      </c>
      <c r="AU275" s="219" t="s">
        <v>81</v>
      </c>
      <c r="AY275" s="19" t="s">
        <v>152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19" t="s">
        <v>79</v>
      </c>
      <c r="BK275" s="220">
        <f>ROUND(I275*H275,2)</f>
        <v>0</v>
      </c>
      <c r="BL275" s="19" t="s">
        <v>158</v>
      </c>
      <c r="BM275" s="219" t="s">
        <v>377</v>
      </c>
    </row>
    <row r="276" s="2" customFormat="1">
      <c r="A276" s="40"/>
      <c r="B276" s="41"/>
      <c r="C276" s="42"/>
      <c r="D276" s="221" t="s">
        <v>160</v>
      </c>
      <c r="E276" s="42"/>
      <c r="F276" s="222" t="s">
        <v>378</v>
      </c>
      <c r="G276" s="42"/>
      <c r="H276" s="42"/>
      <c r="I276" s="223"/>
      <c r="J276" s="42"/>
      <c r="K276" s="42"/>
      <c r="L276" s="46"/>
      <c r="M276" s="224"/>
      <c r="N276" s="225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160</v>
      </c>
      <c r="AU276" s="19" t="s">
        <v>81</v>
      </c>
    </row>
    <row r="277" s="2" customFormat="1">
      <c r="A277" s="40"/>
      <c r="B277" s="41"/>
      <c r="C277" s="42"/>
      <c r="D277" s="226" t="s">
        <v>162</v>
      </c>
      <c r="E277" s="42"/>
      <c r="F277" s="227" t="s">
        <v>379</v>
      </c>
      <c r="G277" s="42"/>
      <c r="H277" s="42"/>
      <c r="I277" s="223"/>
      <c r="J277" s="42"/>
      <c r="K277" s="42"/>
      <c r="L277" s="46"/>
      <c r="M277" s="224"/>
      <c r="N277" s="225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162</v>
      </c>
      <c r="AU277" s="19" t="s">
        <v>81</v>
      </c>
    </row>
    <row r="278" s="13" customFormat="1">
      <c r="A278" s="13"/>
      <c r="B278" s="228"/>
      <c r="C278" s="229"/>
      <c r="D278" s="221" t="s">
        <v>164</v>
      </c>
      <c r="E278" s="230" t="s">
        <v>19</v>
      </c>
      <c r="F278" s="231" t="s">
        <v>380</v>
      </c>
      <c r="G278" s="229"/>
      <c r="H278" s="232">
        <v>1.76</v>
      </c>
      <c r="I278" s="233"/>
      <c r="J278" s="229"/>
      <c r="K278" s="229"/>
      <c r="L278" s="234"/>
      <c r="M278" s="235"/>
      <c r="N278" s="236"/>
      <c r="O278" s="236"/>
      <c r="P278" s="236"/>
      <c r="Q278" s="236"/>
      <c r="R278" s="236"/>
      <c r="S278" s="236"/>
      <c r="T278" s="23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8" t="s">
        <v>164</v>
      </c>
      <c r="AU278" s="238" t="s">
        <v>81</v>
      </c>
      <c r="AV278" s="13" t="s">
        <v>81</v>
      </c>
      <c r="AW278" s="13" t="s">
        <v>33</v>
      </c>
      <c r="AX278" s="13" t="s">
        <v>79</v>
      </c>
      <c r="AY278" s="238" t="s">
        <v>152</v>
      </c>
    </row>
    <row r="279" s="2" customFormat="1" ht="16.5" customHeight="1">
      <c r="A279" s="40"/>
      <c r="B279" s="41"/>
      <c r="C279" s="207" t="s">
        <v>381</v>
      </c>
      <c r="D279" s="207" t="s">
        <v>154</v>
      </c>
      <c r="E279" s="208" t="s">
        <v>382</v>
      </c>
      <c r="F279" s="209" t="s">
        <v>383</v>
      </c>
      <c r="G279" s="210" t="s">
        <v>211</v>
      </c>
      <c r="H279" s="211">
        <v>1.76</v>
      </c>
      <c r="I279" s="212"/>
      <c r="J279" s="213">
        <f>ROUND(I279*H279,2)</f>
        <v>0</v>
      </c>
      <c r="K279" s="214"/>
      <c r="L279" s="46"/>
      <c r="M279" s="215" t="s">
        <v>19</v>
      </c>
      <c r="N279" s="216" t="s">
        <v>42</v>
      </c>
      <c r="O279" s="86"/>
      <c r="P279" s="217">
        <f>O279*H279</f>
        <v>0</v>
      </c>
      <c r="Q279" s="217">
        <v>0</v>
      </c>
      <c r="R279" s="217">
        <f>Q279*H279</f>
        <v>0</v>
      </c>
      <c r="S279" s="217">
        <v>0</v>
      </c>
      <c r="T279" s="218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9" t="s">
        <v>158</v>
      </c>
      <c r="AT279" s="219" t="s">
        <v>154</v>
      </c>
      <c r="AU279" s="219" t="s">
        <v>81</v>
      </c>
      <c r="AY279" s="19" t="s">
        <v>152</v>
      </c>
      <c r="BE279" s="220">
        <f>IF(N279="základní",J279,0)</f>
        <v>0</v>
      </c>
      <c r="BF279" s="220">
        <f>IF(N279="snížená",J279,0)</f>
        <v>0</v>
      </c>
      <c r="BG279" s="220">
        <f>IF(N279="zákl. přenesená",J279,0)</f>
        <v>0</v>
      </c>
      <c r="BH279" s="220">
        <f>IF(N279="sníž. přenesená",J279,0)</f>
        <v>0</v>
      </c>
      <c r="BI279" s="220">
        <f>IF(N279="nulová",J279,0)</f>
        <v>0</v>
      </c>
      <c r="BJ279" s="19" t="s">
        <v>79</v>
      </c>
      <c r="BK279" s="220">
        <f>ROUND(I279*H279,2)</f>
        <v>0</v>
      </c>
      <c r="BL279" s="19" t="s">
        <v>158</v>
      </c>
      <c r="BM279" s="219" t="s">
        <v>384</v>
      </c>
    </row>
    <row r="280" s="2" customFormat="1">
      <c r="A280" s="40"/>
      <c r="B280" s="41"/>
      <c r="C280" s="42"/>
      <c r="D280" s="221" t="s">
        <v>160</v>
      </c>
      <c r="E280" s="42"/>
      <c r="F280" s="222" t="s">
        <v>385</v>
      </c>
      <c r="G280" s="42"/>
      <c r="H280" s="42"/>
      <c r="I280" s="223"/>
      <c r="J280" s="42"/>
      <c r="K280" s="42"/>
      <c r="L280" s="46"/>
      <c r="M280" s="224"/>
      <c r="N280" s="225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160</v>
      </c>
      <c r="AU280" s="19" t="s">
        <v>81</v>
      </c>
    </row>
    <row r="281" s="2" customFormat="1">
      <c r="A281" s="40"/>
      <c r="B281" s="41"/>
      <c r="C281" s="42"/>
      <c r="D281" s="226" t="s">
        <v>162</v>
      </c>
      <c r="E281" s="42"/>
      <c r="F281" s="227" t="s">
        <v>386</v>
      </c>
      <c r="G281" s="42"/>
      <c r="H281" s="42"/>
      <c r="I281" s="223"/>
      <c r="J281" s="42"/>
      <c r="K281" s="42"/>
      <c r="L281" s="46"/>
      <c r="M281" s="224"/>
      <c r="N281" s="225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162</v>
      </c>
      <c r="AU281" s="19" t="s">
        <v>81</v>
      </c>
    </row>
    <row r="282" s="2" customFormat="1" ht="37.8" customHeight="1">
      <c r="A282" s="40"/>
      <c r="B282" s="41"/>
      <c r="C282" s="207" t="s">
        <v>387</v>
      </c>
      <c r="D282" s="207" t="s">
        <v>154</v>
      </c>
      <c r="E282" s="208" t="s">
        <v>388</v>
      </c>
      <c r="F282" s="209" t="s">
        <v>389</v>
      </c>
      <c r="G282" s="210" t="s">
        <v>202</v>
      </c>
      <c r="H282" s="211">
        <v>0.016</v>
      </c>
      <c r="I282" s="212"/>
      <c r="J282" s="213">
        <f>ROUND(I282*H282,2)</f>
        <v>0</v>
      </c>
      <c r="K282" s="214"/>
      <c r="L282" s="46"/>
      <c r="M282" s="215" t="s">
        <v>19</v>
      </c>
      <c r="N282" s="216" t="s">
        <v>42</v>
      </c>
      <c r="O282" s="86"/>
      <c r="P282" s="217">
        <f>O282*H282</f>
        <v>0</v>
      </c>
      <c r="Q282" s="217">
        <v>1.0530600000000001</v>
      </c>
      <c r="R282" s="217">
        <f>Q282*H282</f>
        <v>0.016848960000000003</v>
      </c>
      <c r="S282" s="217">
        <v>0</v>
      </c>
      <c r="T282" s="218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9" t="s">
        <v>158</v>
      </c>
      <c r="AT282" s="219" t="s">
        <v>154</v>
      </c>
      <c r="AU282" s="219" t="s">
        <v>81</v>
      </c>
      <c r="AY282" s="19" t="s">
        <v>152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19" t="s">
        <v>79</v>
      </c>
      <c r="BK282" s="220">
        <f>ROUND(I282*H282,2)</f>
        <v>0</v>
      </c>
      <c r="BL282" s="19" t="s">
        <v>158</v>
      </c>
      <c r="BM282" s="219" t="s">
        <v>390</v>
      </c>
    </row>
    <row r="283" s="2" customFormat="1">
      <c r="A283" s="40"/>
      <c r="B283" s="41"/>
      <c r="C283" s="42"/>
      <c r="D283" s="221" t="s">
        <v>160</v>
      </c>
      <c r="E283" s="42"/>
      <c r="F283" s="222" t="s">
        <v>391</v>
      </c>
      <c r="G283" s="42"/>
      <c r="H283" s="42"/>
      <c r="I283" s="223"/>
      <c r="J283" s="42"/>
      <c r="K283" s="42"/>
      <c r="L283" s="46"/>
      <c r="M283" s="224"/>
      <c r="N283" s="225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160</v>
      </c>
      <c r="AU283" s="19" t="s">
        <v>81</v>
      </c>
    </row>
    <row r="284" s="13" customFormat="1">
      <c r="A284" s="13"/>
      <c r="B284" s="228"/>
      <c r="C284" s="229"/>
      <c r="D284" s="221" t="s">
        <v>164</v>
      </c>
      <c r="E284" s="230" t="s">
        <v>19</v>
      </c>
      <c r="F284" s="231" t="s">
        <v>392</v>
      </c>
      <c r="G284" s="229"/>
      <c r="H284" s="232">
        <v>0.016</v>
      </c>
      <c r="I284" s="233"/>
      <c r="J284" s="229"/>
      <c r="K284" s="229"/>
      <c r="L284" s="234"/>
      <c r="M284" s="235"/>
      <c r="N284" s="236"/>
      <c r="O284" s="236"/>
      <c r="P284" s="236"/>
      <c r="Q284" s="236"/>
      <c r="R284" s="236"/>
      <c r="S284" s="236"/>
      <c r="T284" s="23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8" t="s">
        <v>164</v>
      </c>
      <c r="AU284" s="238" t="s">
        <v>81</v>
      </c>
      <c r="AV284" s="13" t="s">
        <v>81</v>
      </c>
      <c r="AW284" s="13" t="s">
        <v>33</v>
      </c>
      <c r="AX284" s="13" t="s">
        <v>79</v>
      </c>
      <c r="AY284" s="238" t="s">
        <v>152</v>
      </c>
    </row>
    <row r="285" s="2" customFormat="1" ht="24.15" customHeight="1">
      <c r="A285" s="40"/>
      <c r="B285" s="41"/>
      <c r="C285" s="207" t="s">
        <v>393</v>
      </c>
      <c r="D285" s="207" t="s">
        <v>154</v>
      </c>
      <c r="E285" s="208" t="s">
        <v>394</v>
      </c>
      <c r="F285" s="209" t="s">
        <v>395</v>
      </c>
      <c r="G285" s="210" t="s">
        <v>157</v>
      </c>
      <c r="H285" s="211">
        <v>1.008</v>
      </c>
      <c r="I285" s="212"/>
      <c r="J285" s="213">
        <f>ROUND(I285*H285,2)</f>
        <v>0</v>
      </c>
      <c r="K285" s="214"/>
      <c r="L285" s="46"/>
      <c r="M285" s="215" t="s">
        <v>19</v>
      </c>
      <c r="N285" s="216" t="s">
        <v>42</v>
      </c>
      <c r="O285" s="86"/>
      <c r="P285" s="217">
        <f>O285*H285</f>
        <v>0</v>
      </c>
      <c r="Q285" s="217">
        <v>2.4533700000000001</v>
      </c>
      <c r="R285" s="217">
        <f>Q285*H285</f>
        <v>2.4729969600000001</v>
      </c>
      <c r="S285" s="217">
        <v>0</v>
      </c>
      <c r="T285" s="218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9" t="s">
        <v>158</v>
      </c>
      <c r="AT285" s="219" t="s">
        <v>154</v>
      </c>
      <c r="AU285" s="219" t="s">
        <v>81</v>
      </c>
      <c r="AY285" s="19" t="s">
        <v>152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19" t="s">
        <v>79</v>
      </c>
      <c r="BK285" s="220">
        <f>ROUND(I285*H285,2)</f>
        <v>0</v>
      </c>
      <c r="BL285" s="19" t="s">
        <v>158</v>
      </c>
      <c r="BM285" s="219" t="s">
        <v>396</v>
      </c>
    </row>
    <row r="286" s="2" customFormat="1">
      <c r="A286" s="40"/>
      <c r="B286" s="41"/>
      <c r="C286" s="42"/>
      <c r="D286" s="221" t="s">
        <v>160</v>
      </c>
      <c r="E286" s="42"/>
      <c r="F286" s="222" t="s">
        <v>395</v>
      </c>
      <c r="G286" s="42"/>
      <c r="H286" s="42"/>
      <c r="I286" s="223"/>
      <c r="J286" s="42"/>
      <c r="K286" s="42"/>
      <c r="L286" s="46"/>
      <c r="M286" s="224"/>
      <c r="N286" s="225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160</v>
      </c>
      <c r="AU286" s="19" t="s">
        <v>81</v>
      </c>
    </row>
    <row r="287" s="13" customFormat="1">
      <c r="A287" s="13"/>
      <c r="B287" s="228"/>
      <c r="C287" s="229"/>
      <c r="D287" s="221" t="s">
        <v>164</v>
      </c>
      <c r="E287" s="230" t="s">
        <v>19</v>
      </c>
      <c r="F287" s="231" t="s">
        <v>397</v>
      </c>
      <c r="G287" s="229"/>
      <c r="H287" s="232">
        <v>0.30399999999999999</v>
      </c>
      <c r="I287" s="233"/>
      <c r="J287" s="229"/>
      <c r="K287" s="229"/>
      <c r="L287" s="234"/>
      <c r="M287" s="235"/>
      <c r="N287" s="236"/>
      <c r="O287" s="236"/>
      <c r="P287" s="236"/>
      <c r="Q287" s="236"/>
      <c r="R287" s="236"/>
      <c r="S287" s="236"/>
      <c r="T287" s="23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8" t="s">
        <v>164</v>
      </c>
      <c r="AU287" s="238" t="s">
        <v>81</v>
      </c>
      <c r="AV287" s="13" t="s">
        <v>81</v>
      </c>
      <c r="AW287" s="13" t="s">
        <v>33</v>
      </c>
      <c r="AX287" s="13" t="s">
        <v>71</v>
      </c>
      <c r="AY287" s="238" t="s">
        <v>152</v>
      </c>
    </row>
    <row r="288" s="13" customFormat="1">
      <c r="A288" s="13"/>
      <c r="B288" s="228"/>
      <c r="C288" s="229"/>
      <c r="D288" s="221" t="s">
        <v>164</v>
      </c>
      <c r="E288" s="230" t="s">
        <v>19</v>
      </c>
      <c r="F288" s="231" t="s">
        <v>398</v>
      </c>
      <c r="G288" s="229"/>
      <c r="H288" s="232">
        <v>0.084000000000000005</v>
      </c>
      <c r="I288" s="233"/>
      <c r="J288" s="229"/>
      <c r="K288" s="229"/>
      <c r="L288" s="234"/>
      <c r="M288" s="235"/>
      <c r="N288" s="236"/>
      <c r="O288" s="236"/>
      <c r="P288" s="236"/>
      <c r="Q288" s="236"/>
      <c r="R288" s="236"/>
      <c r="S288" s="236"/>
      <c r="T288" s="23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8" t="s">
        <v>164</v>
      </c>
      <c r="AU288" s="238" t="s">
        <v>81</v>
      </c>
      <c r="AV288" s="13" t="s">
        <v>81</v>
      </c>
      <c r="AW288" s="13" t="s">
        <v>33</v>
      </c>
      <c r="AX288" s="13" t="s">
        <v>71</v>
      </c>
      <c r="AY288" s="238" t="s">
        <v>152</v>
      </c>
    </row>
    <row r="289" s="13" customFormat="1">
      <c r="A289" s="13"/>
      <c r="B289" s="228"/>
      <c r="C289" s="229"/>
      <c r="D289" s="221" t="s">
        <v>164</v>
      </c>
      <c r="E289" s="230" t="s">
        <v>19</v>
      </c>
      <c r="F289" s="231" t="s">
        <v>399</v>
      </c>
      <c r="G289" s="229"/>
      <c r="H289" s="232">
        <v>0.35599999999999998</v>
      </c>
      <c r="I289" s="233"/>
      <c r="J289" s="229"/>
      <c r="K289" s="229"/>
      <c r="L289" s="234"/>
      <c r="M289" s="235"/>
      <c r="N289" s="236"/>
      <c r="O289" s="236"/>
      <c r="P289" s="236"/>
      <c r="Q289" s="236"/>
      <c r="R289" s="236"/>
      <c r="S289" s="236"/>
      <c r="T289" s="23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8" t="s">
        <v>164</v>
      </c>
      <c r="AU289" s="238" t="s">
        <v>81</v>
      </c>
      <c r="AV289" s="13" t="s">
        <v>81</v>
      </c>
      <c r="AW289" s="13" t="s">
        <v>33</v>
      </c>
      <c r="AX289" s="13" t="s">
        <v>71</v>
      </c>
      <c r="AY289" s="238" t="s">
        <v>152</v>
      </c>
    </row>
    <row r="290" s="13" customFormat="1">
      <c r="A290" s="13"/>
      <c r="B290" s="228"/>
      <c r="C290" s="229"/>
      <c r="D290" s="221" t="s">
        <v>164</v>
      </c>
      <c r="E290" s="230" t="s">
        <v>19</v>
      </c>
      <c r="F290" s="231" t="s">
        <v>400</v>
      </c>
      <c r="G290" s="229"/>
      <c r="H290" s="232">
        <v>0.26400000000000001</v>
      </c>
      <c r="I290" s="233"/>
      <c r="J290" s="229"/>
      <c r="K290" s="229"/>
      <c r="L290" s="234"/>
      <c r="M290" s="235"/>
      <c r="N290" s="236"/>
      <c r="O290" s="236"/>
      <c r="P290" s="236"/>
      <c r="Q290" s="236"/>
      <c r="R290" s="236"/>
      <c r="S290" s="236"/>
      <c r="T290" s="23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8" t="s">
        <v>164</v>
      </c>
      <c r="AU290" s="238" t="s">
        <v>81</v>
      </c>
      <c r="AV290" s="13" t="s">
        <v>81</v>
      </c>
      <c r="AW290" s="13" t="s">
        <v>33</v>
      </c>
      <c r="AX290" s="13" t="s">
        <v>71</v>
      </c>
      <c r="AY290" s="238" t="s">
        <v>152</v>
      </c>
    </row>
    <row r="291" s="14" customFormat="1">
      <c r="A291" s="14"/>
      <c r="B291" s="239"/>
      <c r="C291" s="240"/>
      <c r="D291" s="221" t="s">
        <v>164</v>
      </c>
      <c r="E291" s="241" t="s">
        <v>19</v>
      </c>
      <c r="F291" s="242" t="s">
        <v>169</v>
      </c>
      <c r="G291" s="240"/>
      <c r="H291" s="243">
        <v>1.008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9" t="s">
        <v>164</v>
      </c>
      <c r="AU291" s="249" t="s">
        <v>81</v>
      </c>
      <c r="AV291" s="14" t="s">
        <v>158</v>
      </c>
      <c r="AW291" s="14" t="s">
        <v>33</v>
      </c>
      <c r="AX291" s="14" t="s">
        <v>79</v>
      </c>
      <c r="AY291" s="249" t="s">
        <v>152</v>
      </c>
    </row>
    <row r="292" s="2" customFormat="1" ht="24.15" customHeight="1">
      <c r="A292" s="40"/>
      <c r="B292" s="41"/>
      <c r="C292" s="207" t="s">
        <v>401</v>
      </c>
      <c r="D292" s="207" t="s">
        <v>154</v>
      </c>
      <c r="E292" s="208" t="s">
        <v>402</v>
      </c>
      <c r="F292" s="209" t="s">
        <v>403</v>
      </c>
      <c r="G292" s="210" t="s">
        <v>202</v>
      </c>
      <c r="H292" s="211">
        <v>0.121</v>
      </c>
      <c r="I292" s="212"/>
      <c r="J292" s="213">
        <f>ROUND(I292*H292,2)</f>
        <v>0</v>
      </c>
      <c r="K292" s="214"/>
      <c r="L292" s="46"/>
      <c r="M292" s="215" t="s">
        <v>19</v>
      </c>
      <c r="N292" s="216" t="s">
        <v>42</v>
      </c>
      <c r="O292" s="86"/>
      <c r="P292" s="217">
        <f>O292*H292</f>
        <v>0</v>
      </c>
      <c r="Q292" s="217">
        <v>1.04887</v>
      </c>
      <c r="R292" s="217">
        <f>Q292*H292</f>
        <v>0.12691327</v>
      </c>
      <c r="S292" s="217">
        <v>0</v>
      </c>
      <c r="T292" s="218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9" t="s">
        <v>158</v>
      </c>
      <c r="AT292" s="219" t="s">
        <v>154</v>
      </c>
      <c r="AU292" s="219" t="s">
        <v>81</v>
      </c>
      <c r="AY292" s="19" t="s">
        <v>152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19" t="s">
        <v>79</v>
      </c>
      <c r="BK292" s="220">
        <f>ROUND(I292*H292,2)</f>
        <v>0</v>
      </c>
      <c r="BL292" s="19" t="s">
        <v>158</v>
      </c>
      <c r="BM292" s="219" t="s">
        <v>404</v>
      </c>
    </row>
    <row r="293" s="2" customFormat="1">
      <c r="A293" s="40"/>
      <c r="B293" s="41"/>
      <c r="C293" s="42"/>
      <c r="D293" s="221" t="s">
        <v>160</v>
      </c>
      <c r="E293" s="42"/>
      <c r="F293" s="222" t="s">
        <v>403</v>
      </c>
      <c r="G293" s="42"/>
      <c r="H293" s="42"/>
      <c r="I293" s="223"/>
      <c r="J293" s="42"/>
      <c r="K293" s="42"/>
      <c r="L293" s="46"/>
      <c r="M293" s="224"/>
      <c r="N293" s="225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160</v>
      </c>
      <c r="AU293" s="19" t="s">
        <v>81</v>
      </c>
    </row>
    <row r="294" s="13" customFormat="1">
      <c r="A294" s="13"/>
      <c r="B294" s="228"/>
      <c r="C294" s="229"/>
      <c r="D294" s="221" t="s">
        <v>164</v>
      </c>
      <c r="E294" s="230" t="s">
        <v>19</v>
      </c>
      <c r="F294" s="231" t="s">
        <v>405</v>
      </c>
      <c r="G294" s="229"/>
      <c r="H294" s="232">
        <v>0.121</v>
      </c>
      <c r="I294" s="233"/>
      <c r="J294" s="229"/>
      <c r="K294" s="229"/>
      <c r="L294" s="234"/>
      <c r="M294" s="235"/>
      <c r="N294" s="236"/>
      <c r="O294" s="236"/>
      <c r="P294" s="236"/>
      <c r="Q294" s="236"/>
      <c r="R294" s="236"/>
      <c r="S294" s="236"/>
      <c r="T294" s="23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8" t="s">
        <v>164</v>
      </c>
      <c r="AU294" s="238" t="s">
        <v>81</v>
      </c>
      <c r="AV294" s="13" t="s">
        <v>81</v>
      </c>
      <c r="AW294" s="13" t="s">
        <v>33</v>
      </c>
      <c r="AX294" s="13" t="s">
        <v>79</v>
      </c>
      <c r="AY294" s="238" t="s">
        <v>152</v>
      </c>
    </row>
    <row r="295" s="2" customFormat="1" ht="24.15" customHeight="1">
      <c r="A295" s="40"/>
      <c r="B295" s="41"/>
      <c r="C295" s="207" t="s">
        <v>406</v>
      </c>
      <c r="D295" s="207" t="s">
        <v>154</v>
      </c>
      <c r="E295" s="208" t="s">
        <v>407</v>
      </c>
      <c r="F295" s="209" t="s">
        <v>408</v>
      </c>
      <c r="G295" s="210" t="s">
        <v>211</v>
      </c>
      <c r="H295" s="211">
        <v>3.25</v>
      </c>
      <c r="I295" s="212"/>
      <c r="J295" s="213">
        <f>ROUND(I295*H295,2)</f>
        <v>0</v>
      </c>
      <c r="K295" s="214"/>
      <c r="L295" s="46"/>
      <c r="M295" s="215" t="s">
        <v>19</v>
      </c>
      <c r="N295" s="216" t="s">
        <v>42</v>
      </c>
      <c r="O295" s="86"/>
      <c r="P295" s="217">
        <f>O295*H295</f>
        <v>0</v>
      </c>
      <c r="Q295" s="217">
        <v>0.01282</v>
      </c>
      <c r="R295" s="217">
        <f>Q295*H295</f>
        <v>0.041665000000000001</v>
      </c>
      <c r="S295" s="217">
        <v>0</v>
      </c>
      <c r="T295" s="218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9" t="s">
        <v>158</v>
      </c>
      <c r="AT295" s="219" t="s">
        <v>154</v>
      </c>
      <c r="AU295" s="219" t="s">
        <v>81</v>
      </c>
      <c r="AY295" s="19" t="s">
        <v>152</v>
      </c>
      <c r="BE295" s="220">
        <f>IF(N295="základní",J295,0)</f>
        <v>0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19" t="s">
        <v>79</v>
      </c>
      <c r="BK295" s="220">
        <f>ROUND(I295*H295,2)</f>
        <v>0</v>
      </c>
      <c r="BL295" s="19" t="s">
        <v>158</v>
      </c>
      <c r="BM295" s="219" t="s">
        <v>409</v>
      </c>
    </row>
    <row r="296" s="2" customFormat="1">
      <c r="A296" s="40"/>
      <c r="B296" s="41"/>
      <c r="C296" s="42"/>
      <c r="D296" s="221" t="s">
        <v>160</v>
      </c>
      <c r="E296" s="42"/>
      <c r="F296" s="222" t="s">
        <v>408</v>
      </c>
      <c r="G296" s="42"/>
      <c r="H296" s="42"/>
      <c r="I296" s="223"/>
      <c r="J296" s="42"/>
      <c r="K296" s="42"/>
      <c r="L296" s="46"/>
      <c r="M296" s="224"/>
      <c r="N296" s="225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160</v>
      </c>
      <c r="AU296" s="19" t="s">
        <v>81</v>
      </c>
    </row>
    <row r="297" s="2" customFormat="1" ht="24.15" customHeight="1">
      <c r="A297" s="40"/>
      <c r="B297" s="41"/>
      <c r="C297" s="207" t="s">
        <v>410</v>
      </c>
      <c r="D297" s="207" t="s">
        <v>154</v>
      </c>
      <c r="E297" s="208" t="s">
        <v>411</v>
      </c>
      <c r="F297" s="209" t="s">
        <v>412</v>
      </c>
      <c r="G297" s="210" t="s">
        <v>211</v>
      </c>
      <c r="H297" s="211">
        <v>3.25</v>
      </c>
      <c r="I297" s="212"/>
      <c r="J297" s="213">
        <f>ROUND(I297*H297,2)</f>
        <v>0</v>
      </c>
      <c r="K297" s="214"/>
      <c r="L297" s="46"/>
      <c r="M297" s="215" t="s">
        <v>19</v>
      </c>
      <c r="N297" s="216" t="s">
        <v>42</v>
      </c>
      <c r="O297" s="86"/>
      <c r="P297" s="217">
        <f>O297*H297</f>
        <v>0</v>
      </c>
      <c r="Q297" s="217">
        <v>0</v>
      </c>
      <c r="R297" s="217">
        <f>Q297*H297</f>
        <v>0</v>
      </c>
      <c r="S297" s="217">
        <v>0</v>
      </c>
      <c r="T297" s="218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9" t="s">
        <v>158</v>
      </c>
      <c r="AT297" s="219" t="s">
        <v>154</v>
      </c>
      <c r="AU297" s="219" t="s">
        <v>81</v>
      </c>
      <c r="AY297" s="19" t="s">
        <v>152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19" t="s">
        <v>79</v>
      </c>
      <c r="BK297" s="220">
        <f>ROUND(I297*H297,2)</f>
        <v>0</v>
      </c>
      <c r="BL297" s="19" t="s">
        <v>158</v>
      </c>
      <c r="BM297" s="219" t="s">
        <v>413</v>
      </c>
    </row>
    <row r="298" s="2" customFormat="1">
      <c r="A298" s="40"/>
      <c r="B298" s="41"/>
      <c r="C298" s="42"/>
      <c r="D298" s="221" t="s">
        <v>160</v>
      </c>
      <c r="E298" s="42"/>
      <c r="F298" s="222" t="s">
        <v>412</v>
      </c>
      <c r="G298" s="42"/>
      <c r="H298" s="42"/>
      <c r="I298" s="223"/>
      <c r="J298" s="42"/>
      <c r="K298" s="42"/>
      <c r="L298" s="46"/>
      <c r="M298" s="224"/>
      <c r="N298" s="225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160</v>
      </c>
      <c r="AU298" s="19" t="s">
        <v>81</v>
      </c>
    </row>
    <row r="299" s="2" customFormat="1" ht="24.15" customHeight="1">
      <c r="A299" s="40"/>
      <c r="B299" s="41"/>
      <c r="C299" s="207" t="s">
        <v>414</v>
      </c>
      <c r="D299" s="207" t="s">
        <v>154</v>
      </c>
      <c r="E299" s="208" t="s">
        <v>415</v>
      </c>
      <c r="F299" s="209" t="s">
        <v>416</v>
      </c>
      <c r="G299" s="210" t="s">
        <v>237</v>
      </c>
      <c r="H299" s="211">
        <v>12.35</v>
      </c>
      <c r="I299" s="212"/>
      <c r="J299" s="213">
        <f>ROUND(I299*H299,2)</f>
        <v>0</v>
      </c>
      <c r="K299" s="214"/>
      <c r="L299" s="46"/>
      <c r="M299" s="215" t="s">
        <v>19</v>
      </c>
      <c r="N299" s="216" t="s">
        <v>42</v>
      </c>
      <c r="O299" s="86"/>
      <c r="P299" s="217">
        <f>O299*H299</f>
        <v>0</v>
      </c>
      <c r="Q299" s="217">
        <v>0.11046</v>
      </c>
      <c r="R299" s="217">
        <f>Q299*H299</f>
        <v>1.3641810000000001</v>
      </c>
      <c r="S299" s="217">
        <v>0</v>
      </c>
      <c r="T299" s="218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9" t="s">
        <v>158</v>
      </c>
      <c r="AT299" s="219" t="s">
        <v>154</v>
      </c>
      <c r="AU299" s="219" t="s">
        <v>81</v>
      </c>
      <c r="AY299" s="19" t="s">
        <v>152</v>
      </c>
      <c r="BE299" s="220">
        <f>IF(N299="základní",J299,0)</f>
        <v>0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19" t="s">
        <v>79</v>
      </c>
      <c r="BK299" s="220">
        <f>ROUND(I299*H299,2)</f>
        <v>0</v>
      </c>
      <c r="BL299" s="19" t="s">
        <v>158</v>
      </c>
      <c r="BM299" s="219" t="s">
        <v>417</v>
      </c>
    </row>
    <row r="300" s="2" customFormat="1">
      <c r="A300" s="40"/>
      <c r="B300" s="41"/>
      <c r="C300" s="42"/>
      <c r="D300" s="221" t="s">
        <v>160</v>
      </c>
      <c r="E300" s="42"/>
      <c r="F300" s="222" t="s">
        <v>416</v>
      </c>
      <c r="G300" s="42"/>
      <c r="H300" s="42"/>
      <c r="I300" s="223"/>
      <c r="J300" s="42"/>
      <c r="K300" s="42"/>
      <c r="L300" s="46"/>
      <c r="M300" s="224"/>
      <c r="N300" s="225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160</v>
      </c>
      <c r="AU300" s="19" t="s">
        <v>81</v>
      </c>
    </row>
    <row r="301" s="13" customFormat="1">
      <c r="A301" s="13"/>
      <c r="B301" s="228"/>
      <c r="C301" s="229"/>
      <c r="D301" s="221" t="s">
        <v>164</v>
      </c>
      <c r="E301" s="230" t="s">
        <v>19</v>
      </c>
      <c r="F301" s="231" t="s">
        <v>418</v>
      </c>
      <c r="G301" s="229"/>
      <c r="H301" s="232">
        <v>12.35</v>
      </c>
      <c r="I301" s="233"/>
      <c r="J301" s="229"/>
      <c r="K301" s="229"/>
      <c r="L301" s="234"/>
      <c r="M301" s="235"/>
      <c r="N301" s="236"/>
      <c r="O301" s="236"/>
      <c r="P301" s="236"/>
      <c r="Q301" s="236"/>
      <c r="R301" s="236"/>
      <c r="S301" s="236"/>
      <c r="T301" s="23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8" t="s">
        <v>164</v>
      </c>
      <c r="AU301" s="238" t="s">
        <v>81</v>
      </c>
      <c r="AV301" s="13" t="s">
        <v>81</v>
      </c>
      <c r="AW301" s="13" t="s">
        <v>33</v>
      </c>
      <c r="AX301" s="13" t="s">
        <v>79</v>
      </c>
      <c r="AY301" s="238" t="s">
        <v>152</v>
      </c>
    </row>
    <row r="302" s="2" customFormat="1" ht="21.75" customHeight="1">
      <c r="A302" s="40"/>
      <c r="B302" s="41"/>
      <c r="C302" s="207" t="s">
        <v>419</v>
      </c>
      <c r="D302" s="207" t="s">
        <v>154</v>
      </c>
      <c r="E302" s="208" t="s">
        <v>420</v>
      </c>
      <c r="F302" s="209" t="s">
        <v>421</v>
      </c>
      <c r="G302" s="210" t="s">
        <v>211</v>
      </c>
      <c r="H302" s="211">
        <v>2.1859999999999999</v>
      </c>
      <c r="I302" s="212"/>
      <c r="J302" s="213">
        <f>ROUND(I302*H302,2)</f>
        <v>0</v>
      </c>
      <c r="K302" s="214"/>
      <c r="L302" s="46"/>
      <c r="M302" s="215" t="s">
        <v>19</v>
      </c>
      <c r="N302" s="216" t="s">
        <v>42</v>
      </c>
      <c r="O302" s="86"/>
      <c r="P302" s="217">
        <f>O302*H302</f>
        <v>0</v>
      </c>
      <c r="Q302" s="217">
        <v>0.0065799999999999999</v>
      </c>
      <c r="R302" s="217">
        <f>Q302*H302</f>
        <v>0.01438388</v>
      </c>
      <c r="S302" s="217">
        <v>0</v>
      </c>
      <c r="T302" s="218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9" t="s">
        <v>158</v>
      </c>
      <c r="AT302" s="219" t="s">
        <v>154</v>
      </c>
      <c r="AU302" s="219" t="s">
        <v>81</v>
      </c>
      <c r="AY302" s="19" t="s">
        <v>152</v>
      </c>
      <c r="BE302" s="220">
        <f>IF(N302="základní",J302,0)</f>
        <v>0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19" t="s">
        <v>79</v>
      </c>
      <c r="BK302" s="220">
        <f>ROUND(I302*H302,2)</f>
        <v>0</v>
      </c>
      <c r="BL302" s="19" t="s">
        <v>158</v>
      </c>
      <c r="BM302" s="219" t="s">
        <v>422</v>
      </c>
    </row>
    <row r="303" s="2" customFormat="1">
      <c r="A303" s="40"/>
      <c r="B303" s="41"/>
      <c r="C303" s="42"/>
      <c r="D303" s="221" t="s">
        <v>160</v>
      </c>
      <c r="E303" s="42"/>
      <c r="F303" s="222" t="s">
        <v>421</v>
      </c>
      <c r="G303" s="42"/>
      <c r="H303" s="42"/>
      <c r="I303" s="223"/>
      <c r="J303" s="42"/>
      <c r="K303" s="42"/>
      <c r="L303" s="46"/>
      <c r="M303" s="224"/>
      <c r="N303" s="225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160</v>
      </c>
      <c r="AU303" s="19" t="s">
        <v>81</v>
      </c>
    </row>
    <row r="304" s="13" customFormat="1">
      <c r="A304" s="13"/>
      <c r="B304" s="228"/>
      <c r="C304" s="229"/>
      <c r="D304" s="221" t="s">
        <v>164</v>
      </c>
      <c r="E304" s="230" t="s">
        <v>19</v>
      </c>
      <c r="F304" s="231" t="s">
        <v>423</v>
      </c>
      <c r="G304" s="229"/>
      <c r="H304" s="232">
        <v>2.1859999999999999</v>
      </c>
      <c r="I304" s="233"/>
      <c r="J304" s="229"/>
      <c r="K304" s="229"/>
      <c r="L304" s="234"/>
      <c r="M304" s="235"/>
      <c r="N304" s="236"/>
      <c r="O304" s="236"/>
      <c r="P304" s="236"/>
      <c r="Q304" s="236"/>
      <c r="R304" s="236"/>
      <c r="S304" s="236"/>
      <c r="T304" s="23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8" t="s">
        <v>164</v>
      </c>
      <c r="AU304" s="238" t="s">
        <v>81</v>
      </c>
      <c r="AV304" s="13" t="s">
        <v>81</v>
      </c>
      <c r="AW304" s="13" t="s">
        <v>33</v>
      </c>
      <c r="AX304" s="13" t="s">
        <v>79</v>
      </c>
      <c r="AY304" s="238" t="s">
        <v>152</v>
      </c>
    </row>
    <row r="305" s="2" customFormat="1" ht="21.75" customHeight="1">
      <c r="A305" s="40"/>
      <c r="B305" s="41"/>
      <c r="C305" s="207" t="s">
        <v>424</v>
      </c>
      <c r="D305" s="207" t="s">
        <v>154</v>
      </c>
      <c r="E305" s="208" t="s">
        <v>425</v>
      </c>
      <c r="F305" s="209" t="s">
        <v>426</v>
      </c>
      <c r="G305" s="210" t="s">
        <v>211</v>
      </c>
      <c r="H305" s="211">
        <v>2.1859999999999999</v>
      </c>
      <c r="I305" s="212"/>
      <c r="J305" s="213">
        <f>ROUND(I305*H305,2)</f>
        <v>0</v>
      </c>
      <c r="K305" s="214"/>
      <c r="L305" s="46"/>
      <c r="M305" s="215" t="s">
        <v>19</v>
      </c>
      <c r="N305" s="216" t="s">
        <v>42</v>
      </c>
      <c r="O305" s="86"/>
      <c r="P305" s="217">
        <f>O305*H305</f>
        <v>0</v>
      </c>
      <c r="Q305" s="217">
        <v>0</v>
      </c>
      <c r="R305" s="217">
        <f>Q305*H305</f>
        <v>0</v>
      </c>
      <c r="S305" s="217">
        <v>0</v>
      </c>
      <c r="T305" s="218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9" t="s">
        <v>158</v>
      </c>
      <c r="AT305" s="219" t="s">
        <v>154</v>
      </c>
      <c r="AU305" s="219" t="s">
        <v>81</v>
      </c>
      <c r="AY305" s="19" t="s">
        <v>152</v>
      </c>
      <c r="BE305" s="220">
        <f>IF(N305="základní",J305,0)</f>
        <v>0</v>
      </c>
      <c r="BF305" s="220">
        <f>IF(N305="snížená",J305,0)</f>
        <v>0</v>
      </c>
      <c r="BG305" s="220">
        <f>IF(N305="zákl. přenesená",J305,0)</f>
        <v>0</v>
      </c>
      <c r="BH305" s="220">
        <f>IF(N305="sníž. přenesená",J305,0)</f>
        <v>0</v>
      </c>
      <c r="BI305" s="220">
        <f>IF(N305="nulová",J305,0)</f>
        <v>0</v>
      </c>
      <c r="BJ305" s="19" t="s">
        <v>79</v>
      </c>
      <c r="BK305" s="220">
        <f>ROUND(I305*H305,2)</f>
        <v>0</v>
      </c>
      <c r="BL305" s="19" t="s">
        <v>158</v>
      </c>
      <c r="BM305" s="219" t="s">
        <v>427</v>
      </c>
    </row>
    <row r="306" s="2" customFormat="1">
      <c r="A306" s="40"/>
      <c r="B306" s="41"/>
      <c r="C306" s="42"/>
      <c r="D306" s="221" t="s">
        <v>160</v>
      </c>
      <c r="E306" s="42"/>
      <c r="F306" s="222" t="s">
        <v>426</v>
      </c>
      <c r="G306" s="42"/>
      <c r="H306" s="42"/>
      <c r="I306" s="223"/>
      <c r="J306" s="42"/>
      <c r="K306" s="42"/>
      <c r="L306" s="46"/>
      <c r="M306" s="224"/>
      <c r="N306" s="225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160</v>
      </c>
      <c r="AU306" s="19" t="s">
        <v>81</v>
      </c>
    </row>
    <row r="307" s="12" customFormat="1" ht="22.8" customHeight="1">
      <c r="A307" s="12"/>
      <c r="B307" s="191"/>
      <c r="C307" s="192"/>
      <c r="D307" s="193" t="s">
        <v>70</v>
      </c>
      <c r="E307" s="205" t="s">
        <v>186</v>
      </c>
      <c r="F307" s="205" t="s">
        <v>428</v>
      </c>
      <c r="G307" s="192"/>
      <c r="H307" s="192"/>
      <c r="I307" s="195"/>
      <c r="J307" s="206">
        <f>BK307</f>
        <v>0</v>
      </c>
      <c r="K307" s="192"/>
      <c r="L307" s="197"/>
      <c r="M307" s="198"/>
      <c r="N307" s="199"/>
      <c r="O307" s="199"/>
      <c r="P307" s="200">
        <f>SUM(P308:P317)</f>
        <v>0</v>
      </c>
      <c r="Q307" s="199"/>
      <c r="R307" s="200">
        <f>SUM(R308:R317)</f>
        <v>2.4432500000000004</v>
      </c>
      <c r="S307" s="199"/>
      <c r="T307" s="201">
        <f>SUM(T308:T317)</f>
        <v>7.54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2" t="s">
        <v>79</v>
      </c>
      <c r="AT307" s="203" t="s">
        <v>70</v>
      </c>
      <c r="AU307" s="203" t="s">
        <v>79</v>
      </c>
      <c r="AY307" s="202" t="s">
        <v>152</v>
      </c>
      <c r="BK307" s="204">
        <f>SUM(BK308:BK317)</f>
        <v>0</v>
      </c>
    </row>
    <row r="308" s="2" customFormat="1" ht="37.8" customHeight="1">
      <c r="A308" s="40"/>
      <c r="B308" s="41"/>
      <c r="C308" s="207" t="s">
        <v>429</v>
      </c>
      <c r="D308" s="207" t="s">
        <v>154</v>
      </c>
      <c r="E308" s="208" t="s">
        <v>430</v>
      </c>
      <c r="F308" s="209" t="s">
        <v>431</v>
      </c>
      <c r="G308" s="210" t="s">
        <v>211</v>
      </c>
      <c r="H308" s="211">
        <v>29</v>
      </c>
      <c r="I308" s="212"/>
      <c r="J308" s="213">
        <f>ROUND(I308*H308,2)</f>
        <v>0</v>
      </c>
      <c r="K308" s="214"/>
      <c r="L308" s="46"/>
      <c r="M308" s="215" t="s">
        <v>19</v>
      </c>
      <c r="N308" s="216" t="s">
        <v>42</v>
      </c>
      <c r="O308" s="86"/>
      <c r="P308" s="217">
        <f>O308*H308</f>
        <v>0</v>
      </c>
      <c r="Q308" s="217">
        <v>0</v>
      </c>
      <c r="R308" s="217">
        <f>Q308*H308</f>
        <v>0</v>
      </c>
      <c r="S308" s="217">
        <v>0.26000000000000001</v>
      </c>
      <c r="T308" s="218">
        <f>S308*H308</f>
        <v>7.54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9" t="s">
        <v>158</v>
      </c>
      <c r="AT308" s="219" t="s">
        <v>154</v>
      </c>
      <c r="AU308" s="219" t="s">
        <v>81</v>
      </c>
      <c r="AY308" s="19" t="s">
        <v>152</v>
      </c>
      <c r="BE308" s="220">
        <f>IF(N308="základní",J308,0)</f>
        <v>0</v>
      </c>
      <c r="BF308" s="220">
        <f>IF(N308="snížená",J308,0)</f>
        <v>0</v>
      </c>
      <c r="BG308" s="220">
        <f>IF(N308="zákl. přenesená",J308,0)</f>
        <v>0</v>
      </c>
      <c r="BH308" s="220">
        <f>IF(N308="sníž. přenesená",J308,0)</f>
        <v>0</v>
      </c>
      <c r="BI308" s="220">
        <f>IF(N308="nulová",J308,0)</f>
        <v>0</v>
      </c>
      <c r="BJ308" s="19" t="s">
        <v>79</v>
      </c>
      <c r="BK308" s="220">
        <f>ROUND(I308*H308,2)</f>
        <v>0</v>
      </c>
      <c r="BL308" s="19" t="s">
        <v>158</v>
      </c>
      <c r="BM308" s="219" t="s">
        <v>432</v>
      </c>
    </row>
    <row r="309" s="2" customFormat="1">
      <c r="A309" s="40"/>
      <c r="B309" s="41"/>
      <c r="C309" s="42"/>
      <c r="D309" s="221" t="s">
        <v>160</v>
      </c>
      <c r="E309" s="42"/>
      <c r="F309" s="222" t="s">
        <v>431</v>
      </c>
      <c r="G309" s="42"/>
      <c r="H309" s="42"/>
      <c r="I309" s="223"/>
      <c r="J309" s="42"/>
      <c r="K309" s="42"/>
      <c r="L309" s="46"/>
      <c r="M309" s="224"/>
      <c r="N309" s="225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160</v>
      </c>
      <c r="AU309" s="19" t="s">
        <v>81</v>
      </c>
    </row>
    <row r="310" s="13" customFormat="1">
      <c r="A310" s="13"/>
      <c r="B310" s="228"/>
      <c r="C310" s="229"/>
      <c r="D310" s="221" t="s">
        <v>164</v>
      </c>
      <c r="E310" s="230" t="s">
        <v>19</v>
      </c>
      <c r="F310" s="231" t="s">
        <v>433</v>
      </c>
      <c r="G310" s="229"/>
      <c r="H310" s="232">
        <v>29</v>
      </c>
      <c r="I310" s="233"/>
      <c r="J310" s="229"/>
      <c r="K310" s="229"/>
      <c r="L310" s="234"/>
      <c r="M310" s="235"/>
      <c r="N310" s="236"/>
      <c r="O310" s="236"/>
      <c r="P310" s="236"/>
      <c r="Q310" s="236"/>
      <c r="R310" s="236"/>
      <c r="S310" s="236"/>
      <c r="T310" s="23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8" t="s">
        <v>164</v>
      </c>
      <c r="AU310" s="238" t="s">
        <v>81</v>
      </c>
      <c r="AV310" s="13" t="s">
        <v>81</v>
      </c>
      <c r="AW310" s="13" t="s">
        <v>33</v>
      </c>
      <c r="AX310" s="13" t="s">
        <v>79</v>
      </c>
      <c r="AY310" s="238" t="s">
        <v>152</v>
      </c>
    </row>
    <row r="311" s="2" customFormat="1" ht="16.5" customHeight="1">
      <c r="A311" s="40"/>
      <c r="B311" s="41"/>
      <c r="C311" s="207" t="s">
        <v>434</v>
      </c>
      <c r="D311" s="207" t="s">
        <v>154</v>
      </c>
      <c r="E311" s="208" t="s">
        <v>435</v>
      </c>
      <c r="F311" s="209" t="s">
        <v>436</v>
      </c>
      <c r="G311" s="210" t="s">
        <v>211</v>
      </c>
      <c r="H311" s="211">
        <v>29</v>
      </c>
      <c r="I311" s="212"/>
      <c r="J311" s="213">
        <f>ROUND(I311*H311,2)</f>
        <v>0</v>
      </c>
      <c r="K311" s="214"/>
      <c r="L311" s="46"/>
      <c r="M311" s="215" t="s">
        <v>19</v>
      </c>
      <c r="N311" s="216" t="s">
        <v>42</v>
      </c>
      <c r="O311" s="86"/>
      <c r="P311" s="217">
        <f>O311*H311</f>
        <v>0</v>
      </c>
      <c r="Q311" s="217">
        <v>0</v>
      </c>
      <c r="R311" s="217">
        <f>Q311*H311</f>
        <v>0</v>
      </c>
      <c r="S311" s="217">
        <v>0</v>
      </c>
      <c r="T311" s="218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9" t="s">
        <v>158</v>
      </c>
      <c r="AT311" s="219" t="s">
        <v>154</v>
      </c>
      <c r="AU311" s="219" t="s">
        <v>81</v>
      </c>
      <c r="AY311" s="19" t="s">
        <v>152</v>
      </c>
      <c r="BE311" s="220">
        <f>IF(N311="základní",J311,0)</f>
        <v>0</v>
      </c>
      <c r="BF311" s="220">
        <f>IF(N311="snížená",J311,0)</f>
        <v>0</v>
      </c>
      <c r="BG311" s="220">
        <f>IF(N311="zákl. přenesená",J311,0)</f>
        <v>0</v>
      </c>
      <c r="BH311" s="220">
        <f>IF(N311="sníž. přenesená",J311,0)</f>
        <v>0</v>
      </c>
      <c r="BI311" s="220">
        <f>IF(N311="nulová",J311,0)</f>
        <v>0</v>
      </c>
      <c r="BJ311" s="19" t="s">
        <v>79</v>
      </c>
      <c r="BK311" s="220">
        <f>ROUND(I311*H311,2)</f>
        <v>0</v>
      </c>
      <c r="BL311" s="19" t="s">
        <v>158</v>
      </c>
      <c r="BM311" s="219" t="s">
        <v>437</v>
      </c>
    </row>
    <row r="312" s="2" customFormat="1">
      <c r="A312" s="40"/>
      <c r="B312" s="41"/>
      <c r="C312" s="42"/>
      <c r="D312" s="221" t="s">
        <v>160</v>
      </c>
      <c r="E312" s="42"/>
      <c r="F312" s="222" t="s">
        <v>438</v>
      </c>
      <c r="G312" s="42"/>
      <c r="H312" s="42"/>
      <c r="I312" s="223"/>
      <c r="J312" s="42"/>
      <c r="K312" s="42"/>
      <c r="L312" s="46"/>
      <c r="M312" s="224"/>
      <c r="N312" s="225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160</v>
      </c>
      <c r="AU312" s="19" t="s">
        <v>81</v>
      </c>
    </row>
    <row r="313" s="2" customFormat="1">
      <c r="A313" s="40"/>
      <c r="B313" s="41"/>
      <c r="C313" s="42"/>
      <c r="D313" s="226" t="s">
        <v>162</v>
      </c>
      <c r="E313" s="42"/>
      <c r="F313" s="227" t="s">
        <v>439</v>
      </c>
      <c r="G313" s="42"/>
      <c r="H313" s="42"/>
      <c r="I313" s="223"/>
      <c r="J313" s="42"/>
      <c r="K313" s="42"/>
      <c r="L313" s="46"/>
      <c r="M313" s="224"/>
      <c r="N313" s="225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162</v>
      </c>
      <c r="AU313" s="19" t="s">
        <v>81</v>
      </c>
    </row>
    <row r="314" s="2" customFormat="1" ht="37.8" customHeight="1">
      <c r="A314" s="40"/>
      <c r="B314" s="41"/>
      <c r="C314" s="207" t="s">
        <v>440</v>
      </c>
      <c r="D314" s="207" t="s">
        <v>154</v>
      </c>
      <c r="E314" s="208" t="s">
        <v>441</v>
      </c>
      <c r="F314" s="209" t="s">
        <v>442</v>
      </c>
      <c r="G314" s="210" t="s">
        <v>211</v>
      </c>
      <c r="H314" s="211">
        <v>29</v>
      </c>
      <c r="I314" s="212"/>
      <c r="J314" s="213">
        <f>ROUND(I314*H314,2)</f>
        <v>0</v>
      </c>
      <c r="K314" s="214"/>
      <c r="L314" s="46"/>
      <c r="M314" s="215" t="s">
        <v>19</v>
      </c>
      <c r="N314" s="216" t="s">
        <v>42</v>
      </c>
      <c r="O314" s="86"/>
      <c r="P314" s="217">
        <f>O314*H314</f>
        <v>0</v>
      </c>
      <c r="Q314" s="217">
        <v>0.084250000000000005</v>
      </c>
      <c r="R314" s="217">
        <f>Q314*H314</f>
        <v>2.4432500000000004</v>
      </c>
      <c r="S314" s="217">
        <v>0</v>
      </c>
      <c r="T314" s="218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9" t="s">
        <v>158</v>
      </c>
      <c r="AT314" s="219" t="s">
        <v>154</v>
      </c>
      <c r="AU314" s="219" t="s">
        <v>81</v>
      </c>
      <c r="AY314" s="19" t="s">
        <v>152</v>
      </c>
      <c r="BE314" s="220">
        <f>IF(N314="základní",J314,0)</f>
        <v>0</v>
      </c>
      <c r="BF314" s="220">
        <f>IF(N314="snížená",J314,0)</f>
        <v>0</v>
      </c>
      <c r="BG314" s="220">
        <f>IF(N314="zákl. přenesená",J314,0)</f>
        <v>0</v>
      </c>
      <c r="BH314" s="220">
        <f>IF(N314="sníž. přenesená",J314,0)</f>
        <v>0</v>
      </c>
      <c r="BI314" s="220">
        <f>IF(N314="nulová",J314,0)</f>
        <v>0</v>
      </c>
      <c r="BJ314" s="19" t="s">
        <v>79</v>
      </c>
      <c r="BK314" s="220">
        <f>ROUND(I314*H314,2)</f>
        <v>0</v>
      </c>
      <c r="BL314" s="19" t="s">
        <v>158</v>
      </c>
      <c r="BM314" s="219" t="s">
        <v>443</v>
      </c>
    </row>
    <row r="315" s="2" customFormat="1">
      <c r="A315" s="40"/>
      <c r="B315" s="41"/>
      <c r="C315" s="42"/>
      <c r="D315" s="221" t="s">
        <v>160</v>
      </c>
      <c r="E315" s="42"/>
      <c r="F315" s="222" t="s">
        <v>444</v>
      </c>
      <c r="G315" s="42"/>
      <c r="H315" s="42"/>
      <c r="I315" s="223"/>
      <c r="J315" s="42"/>
      <c r="K315" s="42"/>
      <c r="L315" s="46"/>
      <c r="M315" s="224"/>
      <c r="N315" s="225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160</v>
      </c>
      <c r="AU315" s="19" t="s">
        <v>81</v>
      </c>
    </row>
    <row r="316" s="2" customFormat="1" ht="33" customHeight="1">
      <c r="A316" s="40"/>
      <c r="B316" s="41"/>
      <c r="C316" s="207" t="s">
        <v>445</v>
      </c>
      <c r="D316" s="207" t="s">
        <v>154</v>
      </c>
      <c r="E316" s="208" t="s">
        <v>446</v>
      </c>
      <c r="F316" s="209" t="s">
        <v>447</v>
      </c>
      <c r="G316" s="210" t="s">
        <v>211</v>
      </c>
      <c r="H316" s="211">
        <v>29</v>
      </c>
      <c r="I316" s="212"/>
      <c r="J316" s="213">
        <f>ROUND(I316*H316,2)</f>
        <v>0</v>
      </c>
      <c r="K316" s="214"/>
      <c r="L316" s="46"/>
      <c r="M316" s="215" t="s">
        <v>19</v>
      </c>
      <c r="N316" s="216" t="s">
        <v>42</v>
      </c>
      <c r="O316" s="86"/>
      <c r="P316" s="217">
        <f>O316*H316</f>
        <v>0</v>
      </c>
      <c r="Q316" s="217">
        <v>0</v>
      </c>
      <c r="R316" s="217">
        <f>Q316*H316</f>
        <v>0</v>
      </c>
      <c r="S316" s="217">
        <v>0</v>
      </c>
      <c r="T316" s="218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9" t="s">
        <v>158</v>
      </c>
      <c r="AT316" s="219" t="s">
        <v>154</v>
      </c>
      <c r="AU316" s="219" t="s">
        <v>81</v>
      </c>
      <c r="AY316" s="19" t="s">
        <v>152</v>
      </c>
      <c r="BE316" s="220">
        <f>IF(N316="základní",J316,0)</f>
        <v>0</v>
      </c>
      <c r="BF316" s="220">
        <f>IF(N316="snížená",J316,0)</f>
        <v>0</v>
      </c>
      <c r="BG316" s="220">
        <f>IF(N316="zákl. přenesená",J316,0)</f>
        <v>0</v>
      </c>
      <c r="BH316" s="220">
        <f>IF(N316="sníž. přenesená",J316,0)</f>
        <v>0</v>
      </c>
      <c r="BI316" s="220">
        <f>IF(N316="nulová",J316,0)</f>
        <v>0</v>
      </c>
      <c r="BJ316" s="19" t="s">
        <v>79</v>
      </c>
      <c r="BK316" s="220">
        <f>ROUND(I316*H316,2)</f>
        <v>0</v>
      </c>
      <c r="BL316" s="19" t="s">
        <v>158</v>
      </c>
      <c r="BM316" s="219" t="s">
        <v>448</v>
      </c>
    </row>
    <row r="317" s="2" customFormat="1">
      <c r="A317" s="40"/>
      <c r="B317" s="41"/>
      <c r="C317" s="42"/>
      <c r="D317" s="221" t="s">
        <v>160</v>
      </c>
      <c r="E317" s="42"/>
      <c r="F317" s="222" t="s">
        <v>447</v>
      </c>
      <c r="G317" s="42"/>
      <c r="H317" s="42"/>
      <c r="I317" s="223"/>
      <c r="J317" s="42"/>
      <c r="K317" s="42"/>
      <c r="L317" s="46"/>
      <c r="M317" s="224"/>
      <c r="N317" s="225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160</v>
      </c>
      <c r="AU317" s="19" t="s">
        <v>81</v>
      </c>
    </row>
    <row r="318" s="12" customFormat="1" ht="22.8" customHeight="1">
      <c r="A318" s="12"/>
      <c r="B318" s="191"/>
      <c r="C318" s="192"/>
      <c r="D318" s="193" t="s">
        <v>70</v>
      </c>
      <c r="E318" s="205" t="s">
        <v>193</v>
      </c>
      <c r="F318" s="205" t="s">
        <v>449</v>
      </c>
      <c r="G318" s="192"/>
      <c r="H318" s="192"/>
      <c r="I318" s="195"/>
      <c r="J318" s="206">
        <f>BK318</f>
        <v>0</v>
      </c>
      <c r="K318" s="192"/>
      <c r="L318" s="197"/>
      <c r="M318" s="198"/>
      <c r="N318" s="199"/>
      <c r="O318" s="199"/>
      <c r="P318" s="200">
        <f>SUM(P319:P334)</f>
        <v>0</v>
      </c>
      <c r="Q318" s="199"/>
      <c r="R318" s="200">
        <f>SUM(R319:R334)</f>
        <v>2.9142883999999998</v>
      </c>
      <c r="S318" s="199"/>
      <c r="T318" s="201">
        <f>SUM(T319:T334)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2" t="s">
        <v>79</v>
      </c>
      <c r="AT318" s="203" t="s">
        <v>70</v>
      </c>
      <c r="AU318" s="203" t="s">
        <v>79</v>
      </c>
      <c r="AY318" s="202" t="s">
        <v>152</v>
      </c>
      <c r="BK318" s="204">
        <f>SUM(BK319:BK334)</f>
        <v>0</v>
      </c>
    </row>
    <row r="319" s="2" customFormat="1" ht="21.75" customHeight="1">
      <c r="A319" s="40"/>
      <c r="B319" s="41"/>
      <c r="C319" s="207" t="s">
        <v>450</v>
      </c>
      <c r="D319" s="207" t="s">
        <v>154</v>
      </c>
      <c r="E319" s="208" t="s">
        <v>451</v>
      </c>
      <c r="F319" s="209" t="s">
        <v>452</v>
      </c>
      <c r="G319" s="210" t="s">
        <v>157</v>
      </c>
      <c r="H319" s="211">
        <v>1.1539999999999999</v>
      </c>
      <c r="I319" s="212"/>
      <c r="J319" s="213">
        <f>ROUND(I319*H319,2)</f>
        <v>0</v>
      </c>
      <c r="K319" s="214"/>
      <c r="L319" s="46"/>
      <c r="M319" s="215" t="s">
        <v>19</v>
      </c>
      <c r="N319" s="216" t="s">
        <v>42</v>
      </c>
      <c r="O319" s="86"/>
      <c r="P319" s="217">
        <f>O319*H319</f>
        <v>0</v>
      </c>
      <c r="Q319" s="217">
        <v>2.45329</v>
      </c>
      <c r="R319" s="217">
        <f>Q319*H319</f>
        <v>2.8310966599999996</v>
      </c>
      <c r="S319" s="217">
        <v>0</v>
      </c>
      <c r="T319" s="218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9" t="s">
        <v>158</v>
      </c>
      <c r="AT319" s="219" t="s">
        <v>154</v>
      </c>
      <c r="AU319" s="219" t="s">
        <v>81</v>
      </c>
      <c r="AY319" s="19" t="s">
        <v>152</v>
      </c>
      <c r="BE319" s="220">
        <f>IF(N319="základní",J319,0)</f>
        <v>0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19" t="s">
        <v>79</v>
      </c>
      <c r="BK319" s="220">
        <f>ROUND(I319*H319,2)</f>
        <v>0</v>
      </c>
      <c r="BL319" s="19" t="s">
        <v>158</v>
      </c>
      <c r="BM319" s="219" t="s">
        <v>453</v>
      </c>
    </row>
    <row r="320" s="2" customFormat="1">
      <c r="A320" s="40"/>
      <c r="B320" s="41"/>
      <c r="C320" s="42"/>
      <c r="D320" s="221" t="s">
        <v>160</v>
      </c>
      <c r="E320" s="42"/>
      <c r="F320" s="222" t="s">
        <v>452</v>
      </c>
      <c r="G320" s="42"/>
      <c r="H320" s="42"/>
      <c r="I320" s="223"/>
      <c r="J320" s="42"/>
      <c r="K320" s="42"/>
      <c r="L320" s="46"/>
      <c r="M320" s="224"/>
      <c r="N320" s="225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160</v>
      </c>
      <c r="AU320" s="19" t="s">
        <v>81</v>
      </c>
    </row>
    <row r="321" s="13" customFormat="1">
      <c r="A321" s="13"/>
      <c r="B321" s="228"/>
      <c r="C321" s="229"/>
      <c r="D321" s="221" t="s">
        <v>164</v>
      </c>
      <c r="E321" s="230" t="s">
        <v>19</v>
      </c>
      <c r="F321" s="231" t="s">
        <v>454</v>
      </c>
      <c r="G321" s="229"/>
      <c r="H321" s="232">
        <v>0.24299999999999999</v>
      </c>
      <c r="I321" s="233"/>
      <c r="J321" s="229"/>
      <c r="K321" s="229"/>
      <c r="L321" s="234"/>
      <c r="M321" s="235"/>
      <c r="N321" s="236"/>
      <c r="O321" s="236"/>
      <c r="P321" s="236"/>
      <c r="Q321" s="236"/>
      <c r="R321" s="236"/>
      <c r="S321" s="236"/>
      <c r="T321" s="23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8" t="s">
        <v>164</v>
      </c>
      <c r="AU321" s="238" t="s">
        <v>81</v>
      </c>
      <c r="AV321" s="13" t="s">
        <v>81</v>
      </c>
      <c r="AW321" s="13" t="s">
        <v>33</v>
      </c>
      <c r="AX321" s="13" t="s">
        <v>71</v>
      </c>
      <c r="AY321" s="238" t="s">
        <v>152</v>
      </c>
    </row>
    <row r="322" s="13" customFormat="1">
      <c r="A322" s="13"/>
      <c r="B322" s="228"/>
      <c r="C322" s="229"/>
      <c r="D322" s="221" t="s">
        <v>164</v>
      </c>
      <c r="E322" s="230" t="s">
        <v>19</v>
      </c>
      <c r="F322" s="231" t="s">
        <v>455</v>
      </c>
      <c r="G322" s="229"/>
      <c r="H322" s="232">
        <v>0.114</v>
      </c>
      <c r="I322" s="233"/>
      <c r="J322" s="229"/>
      <c r="K322" s="229"/>
      <c r="L322" s="234"/>
      <c r="M322" s="235"/>
      <c r="N322" s="236"/>
      <c r="O322" s="236"/>
      <c r="P322" s="236"/>
      <c r="Q322" s="236"/>
      <c r="R322" s="236"/>
      <c r="S322" s="236"/>
      <c r="T322" s="23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8" t="s">
        <v>164</v>
      </c>
      <c r="AU322" s="238" t="s">
        <v>81</v>
      </c>
      <c r="AV322" s="13" t="s">
        <v>81</v>
      </c>
      <c r="AW322" s="13" t="s">
        <v>33</v>
      </c>
      <c r="AX322" s="13" t="s">
        <v>71</v>
      </c>
      <c r="AY322" s="238" t="s">
        <v>152</v>
      </c>
    </row>
    <row r="323" s="13" customFormat="1">
      <c r="A323" s="13"/>
      <c r="B323" s="228"/>
      <c r="C323" s="229"/>
      <c r="D323" s="221" t="s">
        <v>164</v>
      </c>
      <c r="E323" s="230" t="s">
        <v>19</v>
      </c>
      <c r="F323" s="231" t="s">
        <v>456</v>
      </c>
      <c r="G323" s="229"/>
      <c r="H323" s="232">
        <v>0.22800000000000001</v>
      </c>
      <c r="I323" s="233"/>
      <c r="J323" s="229"/>
      <c r="K323" s="229"/>
      <c r="L323" s="234"/>
      <c r="M323" s="235"/>
      <c r="N323" s="236"/>
      <c r="O323" s="236"/>
      <c r="P323" s="236"/>
      <c r="Q323" s="236"/>
      <c r="R323" s="236"/>
      <c r="S323" s="236"/>
      <c r="T323" s="23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8" t="s">
        <v>164</v>
      </c>
      <c r="AU323" s="238" t="s">
        <v>81</v>
      </c>
      <c r="AV323" s="13" t="s">
        <v>81</v>
      </c>
      <c r="AW323" s="13" t="s">
        <v>33</v>
      </c>
      <c r="AX323" s="13" t="s">
        <v>71</v>
      </c>
      <c r="AY323" s="238" t="s">
        <v>152</v>
      </c>
    </row>
    <row r="324" s="13" customFormat="1">
      <c r="A324" s="13"/>
      <c r="B324" s="228"/>
      <c r="C324" s="229"/>
      <c r="D324" s="221" t="s">
        <v>164</v>
      </c>
      <c r="E324" s="230" t="s">
        <v>19</v>
      </c>
      <c r="F324" s="231" t="s">
        <v>457</v>
      </c>
      <c r="G324" s="229"/>
      <c r="H324" s="232">
        <v>0.090999999999999998</v>
      </c>
      <c r="I324" s="233"/>
      <c r="J324" s="229"/>
      <c r="K324" s="229"/>
      <c r="L324" s="234"/>
      <c r="M324" s="235"/>
      <c r="N324" s="236"/>
      <c r="O324" s="236"/>
      <c r="P324" s="236"/>
      <c r="Q324" s="236"/>
      <c r="R324" s="236"/>
      <c r="S324" s="236"/>
      <c r="T324" s="23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8" t="s">
        <v>164</v>
      </c>
      <c r="AU324" s="238" t="s">
        <v>81</v>
      </c>
      <c r="AV324" s="13" t="s">
        <v>81</v>
      </c>
      <c r="AW324" s="13" t="s">
        <v>33</v>
      </c>
      <c r="AX324" s="13" t="s">
        <v>71</v>
      </c>
      <c r="AY324" s="238" t="s">
        <v>152</v>
      </c>
    </row>
    <row r="325" s="13" customFormat="1">
      <c r="A325" s="13"/>
      <c r="B325" s="228"/>
      <c r="C325" s="229"/>
      <c r="D325" s="221" t="s">
        <v>164</v>
      </c>
      <c r="E325" s="230" t="s">
        <v>19</v>
      </c>
      <c r="F325" s="231" t="s">
        <v>458</v>
      </c>
      <c r="G325" s="229"/>
      <c r="H325" s="232">
        <v>0.29599999999999999</v>
      </c>
      <c r="I325" s="233"/>
      <c r="J325" s="229"/>
      <c r="K325" s="229"/>
      <c r="L325" s="234"/>
      <c r="M325" s="235"/>
      <c r="N325" s="236"/>
      <c r="O325" s="236"/>
      <c r="P325" s="236"/>
      <c r="Q325" s="236"/>
      <c r="R325" s="236"/>
      <c r="S325" s="236"/>
      <c r="T325" s="23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8" t="s">
        <v>164</v>
      </c>
      <c r="AU325" s="238" t="s">
        <v>81</v>
      </c>
      <c r="AV325" s="13" t="s">
        <v>81</v>
      </c>
      <c r="AW325" s="13" t="s">
        <v>33</v>
      </c>
      <c r="AX325" s="13" t="s">
        <v>71</v>
      </c>
      <c r="AY325" s="238" t="s">
        <v>152</v>
      </c>
    </row>
    <row r="326" s="15" customFormat="1">
      <c r="A326" s="15"/>
      <c r="B326" s="250"/>
      <c r="C326" s="251"/>
      <c r="D326" s="221" t="s">
        <v>164</v>
      </c>
      <c r="E326" s="252" t="s">
        <v>19</v>
      </c>
      <c r="F326" s="253" t="s">
        <v>230</v>
      </c>
      <c r="G326" s="251"/>
      <c r="H326" s="254">
        <v>0.97199999999999998</v>
      </c>
      <c r="I326" s="255"/>
      <c r="J326" s="251"/>
      <c r="K326" s="251"/>
      <c r="L326" s="256"/>
      <c r="M326" s="257"/>
      <c r="N326" s="258"/>
      <c r="O326" s="258"/>
      <c r="P326" s="258"/>
      <c r="Q326" s="258"/>
      <c r="R326" s="258"/>
      <c r="S326" s="258"/>
      <c r="T326" s="259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0" t="s">
        <v>164</v>
      </c>
      <c r="AU326" s="260" t="s">
        <v>81</v>
      </c>
      <c r="AV326" s="15" t="s">
        <v>175</v>
      </c>
      <c r="AW326" s="15" t="s">
        <v>33</v>
      </c>
      <c r="AX326" s="15" t="s">
        <v>71</v>
      </c>
      <c r="AY326" s="260" t="s">
        <v>152</v>
      </c>
    </row>
    <row r="327" s="13" customFormat="1">
      <c r="A327" s="13"/>
      <c r="B327" s="228"/>
      <c r="C327" s="229"/>
      <c r="D327" s="221" t="s">
        <v>164</v>
      </c>
      <c r="E327" s="230" t="s">
        <v>19</v>
      </c>
      <c r="F327" s="231" t="s">
        <v>459</v>
      </c>
      <c r="G327" s="229"/>
      <c r="H327" s="232">
        <v>0.182</v>
      </c>
      <c r="I327" s="233"/>
      <c r="J327" s="229"/>
      <c r="K327" s="229"/>
      <c r="L327" s="234"/>
      <c r="M327" s="235"/>
      <c r="N327" s="236"/>
      <c r="O327" s="236"/>
      <c r="P327" s="236"/>
      <c r="Q327" s="236"/>
      <c r="R327" s="236"/>
      <c r="S327" s="236"/>
      <c r="T327" s="23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8" t="s">
        <v>164</v>
      </c>
      <c r="AU327" s="238" t="s">
        <v>81</v>
      </c>
      <c r="AV327" s="13" t="s">
        <v>81</v>
      </c>
      <c r="AW327" s="13" t="s">
        <v>33</v>
      </c>
      <c r="AX327" s="13" t="s">
        <v>71</v>
      </c>
      <c r="AY327" s="238" t="s">
        <v>152</v>
      </c>
    </row>
    <row r="328" s="15" customFormat="1">
      <c r="A328" s="15"/>
      <c r="B328" s="250"/>
      <c r="C328" s="251"/>
      <c r="D328" s="221" t="s">
        <v>164</v>
      </c>
      <c r="E328" s="252" t="s">
        <v>19</v>
      </c>
      <c r="F328" s="253" t="s">
        <v>230</v>
      </c>
      <c r="G328" s="251"/>
      <c r="H328" s="254">
        <v>0.182</v>
      </c>
      <c r="I328" s="255"/>
      <c r="J328" s="251"/>
      <c r="K328" s="251"/>
      <c r="L328" s="256"/>
      <c r="M328" s="257"/>
      <c r="N328" s="258"/>
      <c r="O328" s="258"/>
      <c r="P328" s="258"/>
      <c r="Q328" s="258"/>
      <c r="R328" s="258"/>
      <c r="S328" s="258"/>
      <c r="T328" s="259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0" t="s">
        <v>164</v>
      </c>
      <c r="AU328" s="260" t="s">
        <v>81</v>
      </c>
      <c r="AV328" s="15" t="s">
        <v>175</v>
      </c>
      <c r="AW328" s="15" t="s">
        <v>33</v>
      </c>
      <c r="AX328" s="15" t="s">
        <v>71</v>
      </c>
      <c r="AY328" s="260" t="s">
        <v>152</v>
      </c>
    </row>
    <row r="329" s="14" customFormat="1">
      <c r="A329" s="14"/>
      <c r="B329" s="239"/>
      <c r="C329" s="240"/>
      <c r="D329" s="221" t="s">
        <v>164</v>
      </c>
      <c r="E329" s="241" t="s">
        <v>19</v>
      </c>
      <c r="F329" s="242" t="s">
        <v>169</v>
      </c>
      <c r="G329" s="240"/>
      <c r="H329" s="243">
        <v>1.1539999999999999</v>
      </c>
      <c r="I329" s="244"/>
      <c r="J329" s="240"/>
      <c r="K329" s="240"/>
      <c r="L329" s="245"/>
      <c r="M329" s="246"/>
      <c r="N329" s="247"/>
      <c r="O329" s="247"/>
      <c r="P329" s="247"/>
      <c r="Q329" s="247"/>
      <c r="R329" s="247"/>
      <c r="S329" s="247"/>
      <c r="T329" s="248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9" t="s">
        <v>164</v>
      </c>
      <c r="AU329" s="249" t="s">
        <v>81</v>
      </c>
      <c r="AV329" s="14" t="s">
        <v>158</v>
      </c>
      <c r="AW329" s="14" t="s">
        <v>33</v>
      </c>
      <c r="AX329" s="14" t="s">
        <v>79</v>
      </c>
      <c r="AY329" s="249" t="s">
        <v>152</v>
      </c>
    </row>
    <row r="330" s="2" customFormat="1" ht="24.15" customHeight="1">
      <c r="A330" s="40"/>
      <c r="B330" s="41"/>
      <c r="C330" s="207" t="s">
        <v>460</v>
      </c>
      <c r="D330" s="207" t="s">
        <v>154</v>
      </c>
      <c r="E330" s="208" t="s">
        <v>461</v>
      </c>
      <c r="F330" s="209" t="s">
        <v>462</v>
      </c>
      <c r="G330" s="210" t="s">
        <v>157</v>
      </c>
      <c r="H330" s="211">
        <v>1.1539999999999999</v>
      </c>
      <c r="I330" s="212"/>
      <c r="J330" s="213">
        <f>ROUND(I330*H330,2)</f>
        <v>0</v>
      </c>
      <c r="K330" s="214"/>
      <c r="L330" s="46"/>
      <c r="M330" s="215" t="s">
        <v>19</v>
      </c>
      <c r="N330" s="216" t="s">
        <v>42</v>
      </c>
      <c r="O330" s="86"/>
      <c r="P330" s="217">
        <f>O330*H330</f>
        <v>0</v>
      </c>
      <c r="Q330" s="217">
        <v>0</v>
      </c>
      <c r="R330" s="217">
        <f>Q330*H330</f>
        <v>0</v>
      </c>
      <c r="S330" s="217">
        <v>0</v>
      </c>
      <c r="T330" s="218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9" t="s">
        <v>158</v>
      </c>
      <c r="AT330" s="219" t="s">
        <v>154</v>
      </c>
      <c r="AU330" s="219" t="s">
        <v>81</v>
      </c>
      <c r="AY330" s="19" t="s">
        <v>152</v>
      </c>
      <c r="BE330" s="220">
        <f>IF(N330="základní",J330,0)</f>
        <v>0</v>
      </c>
      <c r="BF330" s="220">
        <f>IF(N330="snížená",J330,0)</f>
        <v>0</v>
      </c>
      <c r="BG330" s="220">
        <f>IF(N330="zákl. přenesená",J330,0)</f>
        <v>0</v>
      </c>
      <c r="BH330" s="220">
        <f>IF(N330="sníž. přenesená",J330,0)</f>
        <v>0</v>
      </c>
      <c r="BI330" s="220">
        <f>IF(N330="nulová",J330,0)</f>
        <v>0</v>
      </c>
      <c r="BJ330" s="19" t="s">
        <v>79</v>
      </c>
      <c r="BK330" s="220">
        <f>ROUND(I330*H330,2)</f>
        <v>0</v>
      </c>
      <c r="BL330" s="19" t="s">
        <v>158</v>
      </c>
      <c r="BM330" s="219" t="s">
        <v>463</v>
      </c>
    </row>
    <row r="331" s="2" customFormat="1">
      <c r="A331" s="40"/>
      <c r="B331" s="41"/>
      <c r="C331" s="42"/>
      <c r="D331" s="221" t="s">
        <v>160</v>
      </c>
      <c r="E331" s="42"/>
      <c r="F331" s="222" t="s">
        <v>462</v>
      </c>
      <c r="G331" s="42"/>
      <c r="H331" s="42"/>
      <c r="I331" s="223"/>
      <c r="J331" s="42"/>
      <c r="K331" s="42"/>
      <c r="L331" s="46"/>
      <c r="M331" s="224"/>
      <c r="N331" s="225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160</v>
      </c>
      <c r="AU331" s="19" t="s">
        <v>81</v>
      </c>
    </row>
    <row r="332" s="2" customFormat="1" ht="16.5" customHeight="1">
      <c r="A332" s="40"/>
      <c r="B332" s="41"/>
      <c r="C332" s="207" t="s">
        <v>464</v>
      </c>
      <c r="D332" s="207" t="s">
        <v>154</v>
      </c>
      <c r="E332" s="208" t="s">
        <v>465</v>
      </c>
      <c r="F332" s="209" t="s">
        <v>466</v>
      </c>
      <c r="G332" s="210" t="s">
        <v>202</v>
      </c>
      <c r="H332" s="211">
        <v>0.079000000000000001</v>
      </c>
      <c r="I332" s="212"/>
      <c r="J332" s="213">
        <f>ROUND(I332*H332,2)</f>
        <v>0</v>
      </c>
      <c r="K332" s="214"/>
      <c r="L332" s="46"/>
      <c r="M332" s="215" t="s">
        <v>19</v>
      </c>
      <c r="N332" s="216" t="s">
        <v>42</v>
      </c>
      <c r="O332" s="86"/>
      <c r="P332" s="217">
        <f>O332*H332</f>
        <v>0</v>
      </c>
      <c r="Q332" s="217">
        <v>1.0530600000000001</v>
      </c>
      <c r="R332" s="217">
        <f>Q332*H332</f>
        <v>0.083191740000000014</v>
      </c>
      <c r="S332" s="217">
        <v>0</v>
      </c>
      <c r="T332" s="218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9" t="s">
        <v>158</v>
      </c>
      <c r="AT332" s="219" t="s">
        <v>154</v>
      </c>
      <c r="AU332" s="219" t="s">
        <v>81</v>
      </c>
      <c r="AY332" s="19" t="s">
        <v>152</v>
      </c>
      <c r="BE332" s="220">
        <f>IF(N332="základní",J332,0)</f>
        <v>0</v>
      </c>
      <c r="BF332" s="220">
        <f>IF(N332="snížená",J332,0)</f>
        <v>0</v>
      </c>
      <c r="BG332" s="220">
        <f>IF(N332="zákl. přenesená",J332,0)</f>
        <v>0</v>
      </c>
      <c r="BH332" s="220">
        <f>IF(N332="sníž. přenesená",J332,0)</f>
        <v>0</v>
      </c>
      <c r="BI332" s="220">
        <f>IF(N332="nulová",J332,0)</f>
        <v>0</v>
      </c>
      <c r="BJ332" s="19" t="s">
        <v>79</v>
      </c>
      <c r="BK332" s="220">
        <f>ROUND(I332*H332,2)</f>
        <v>0</v>
      </c>
      <c r="BL332" s="19" t="s">
        <v>158</v>
      </c>
      <c r="BM332" s="219" t="s">
        <v>467</v>
      </c>
    </row>
    <row r="333" s="2" customFormat="1">
      <c r="A333" s="40"/>
      <c r="B333" s="41"/>
      <c r="C333" s="42"/>
      <c r="D333" s="221" t="s">
        <v>160</v>
      </c>
      <c r="E333" s="42"/>
      <c r="F333" s="222" t="s">
        <v>466</v>
      </c>
      <c r="G333" s="42"/>
      <c r="H333" s="42"/>
      <c r="I333" s="223"/>
      <c r="J333" s="42"/>
      <c r="K333" s="42"/>
      <c r="L333" s="46"/>
      <c r="M333" s="224"/>
      <c r="N333" s="225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160</v>
      </c>
      <c r="AU333" s="19" t="s">
        <v>81</v>
      </c>
    </row>
    <row r="334" s="13" customFormat="1">
      <c r="A334" s="13"/>
      <c r="B334" s="228"/>
      <c r="C334" s="229"/>
      <c r="D334" s="221" t="s">
        <v>164</v>
      </c>
      <c r="E334" s="230" t="s">
        <v>19</v>
      </c>
      <c r="F334" s="231" t="s">
        <v>468</v>
      </c>
      <c r="G334" s="229"/>
      <c r="H334" s="232">
        <v>0.079000000000000001</v>
      </c>
      <c r="I334" s="233"/>
      <c r="J334" s="229"/>
      <c r="K334" s="229"/>
      <c r="L334" s="234"/>
      <c r="M334" s="235"/>
      <c r="N334" s="236"/>
      <c r="O334" s="236"/>
      <c r="P334" s="236"/>
      <c r="Q334" s="236"/>
      <c r="R334" s="236"/>
      <c r="S334" s="236"/>
      <c r="T334" s="23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8" t="s">
        <v>164</v>
      </c>
      <c r="AU334" s="238" t="s">
        <v>81</v>
      </c>
      <c r="AV334" s="13" t="s">
        <v>81</v>
      </c>
      <c r="AW334" s="13" t="s">
        <v>33</v>
      </c>
      <c r="AX334" s="13" t="s">
        <v>79</v>
      </c>
      <c r="AY334" s="238" t="s">
        <v>152</v>
      </c>
    </row>
    <row r="335" s="12" customFormat="1" ht="22.8" customHeight="1">
      <c r="A335" s="12"/>
      <c r="B335" s="191"/>
      <c r="C335" s="192"/>
      <c r="D335" s="193" t="s">
        <v>70</v>
      </c>
      <c r="E335" s="205" t="s">
        <v>469</v>
      </c>
      <c r="F335" s="205" t="s">
        <v>470</v>
      </c>
      <c r="G335" s="192"/>
      <c r="H335" s="192"/>
      <c r="I335" s="195"/>
      <c r="J335" s="206">
        <f>BK335</f>
        <v>0</v>
      </c>
      <c r="K335" s="192"/>
      <c r="L335" s="197"/>
      <c r="M335" s="198"/>
      <c r="N335" s="199"/>
      <c r="O335" s="199"/>
      <c r="P335" s="200">
        <f>SUM(P336:P483)</f>
        <v>0</v>
      </c>
      <c r="Q335" s="199"/>
      <c r="R335" s="200">
        <f>SUM(R336:R483)</f>
        <v>8.8455497600000008</v>
      </c>
      <c r="S335" s="199"/>
      <c r="T335" s="201">
        <f>SUM(T336:T483)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2" t="s">
        <v>79</v>
      </c>
      <c r="AT335" s="203" t="s">
        <v>70</v>
      </c>
      <c r="AU335" s="203" t="s">
        <v>79</v>
      </c>
      <c r="AY335" s="202" t="s">
        <v>152</v>
      </c>
      <c r="BK335" s="204">
        <f>SUM(BK336:BK483)</f>
        <v>0</v>
      </c>
    </row>
    <row r="336" s="2" customFormat="1" ht="21.75" customHeight="1">
      <c r="A336" s="40"/>
      <c r="B336" s="41"/>
      <c r="C336" s="207" t="s">
        <v>471</v>
      </c>
      <c r="D336" s="207" t="s">
        <v>154</v>
      </c>
      <c r="E336" s="208" t="s">
        <v>472</v>
      </c>
      <c r="F336" s="209" t="s">
        <v>473</v>
      </c>
      <c r="G336" s="210" t="s">
        <v>211</v>
      </c>
      <c r="H336" s="211">
        <v>179.84800000000001</v>
      </c>
      <c r="I336" s="212"/>
      <c r="J336" s="213">
        <f>ROUND(I336*H336,2)</f>
        <v>0</v>
      </c>
      <c r="K336" s="214"/>
      <c r="L336" s="46"/>
      <c r="M336" s="215" t="s">
        <v>19</v>
      </c>
      <c r="N336" s="216" t="s">
        <v>42</v>
      </c>
      <c r="O336" s="86"/>
      <c r="P336" s="217">
        <f>O336*H336</f>
        <v>0</v>
      </c>
      <c r="Q336" s="217">
        <v>0.00025999999999999998</v>
      </c>
      <c r="R336" s="217">
        <f>Q336*H336</f>
        <v>0.04676048</v>
      </c>
      <c r="S336" s="217">
        <v>0</v>
      </c>
      <c r="T336" s="218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9" t="s">
        <v>158</v>
      </c>
      <c r="AT336" s="219" t="s">
        <v>154</v>
      </c>
      <c r="AU336" s="219" t="s">
        <v>81</v>
      </c>
      <c r="AY336" s="19" t="s">
        <v>152</v>
      </c>
      <c r="BE336" s="220">
        <f>IF(N336="základní",J336,0)</f>
        <v>0</v>
      </c>
      <c r="BF336" s="220">
        <f>IF(N336="snížená",J336,0)</f>
        <v>0</v>
      </c>
      <c r="BG336" s="220">
        <f>IF(N336="zákl. přenesená",J336,0)</f>
        <v>0</v>
      </c>
      <c r="BH336" s="220">
        <f>IF(N336="sníž. přenesená",J336,0)</f>
        <v>0</v>
      </c>
      <c r="BI336" s="220">
        <f>IF(N336="nulová",J336,0)</f>
        <v>0</v>
      </c>
      <c r="BJ336" s="19" t="s">
        <v>79</v>
      </c>
      <c r="BK336" s="220">
        <f>ROUND(I336*H336,2)</f>
        <v>0</v>
      </c>
      <c r="BL336" s="19" t="s">
        <v>158</v>
      </c>
      <c r="BM336" s="219" t="s">
        <v>474</v>
      </c>
    </row>
    <row r="337" s="2" customFormat="1">
      <c r="A337" s="40"/>
      <c r="B337" s="41"/>
      <c r="C337" s="42"/>
      <c r="D337" s="221" t="s">
        <v>160</v>
      </c>
      <c r="E337" s="42"/>
      <c r="F337" s="222" t="s">
        <v>473</v>
      </c>
      <c r="G337" s="42"/>
      <c r="H337" s="42"/>
      <c r="I337" s="223"/>
      <c r="J337" s="42"/>
      <c r="K337" s="42"/>
      <c r="L337" s="46"/>
      <c r="M337" s="224"/>
      <c r="N337" s="225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160</v>
      </c>
      <c r="AU337" s="19" t="s">
        <v>81</v>
      </c>
    </row>
    <row r="338" s="13" customFormat="1">
      <c r="A338" s="13"/>
      <c r="B338" s="228"/>
      <c r="C338" s="229"/>
      <c r="D338" s="221" t="s">
        <v>164</v>
      </c>
      <c r="E338" s="230" t="s">
        <v>19</v>
      </c>
      <c r="F338" s="231" t="s">
        <v>475</v>
      </c>
      <c r="G338" s="229"/>
      <c r="H338" s="232">
        <v>18.23</v>
      </c>
      <c r="I338" s="233"/>
      <c r="J338" s="229"/>
      <c r="K338" s="229"/>
      <c r="L338" s="234"/>
      <c r="M338" s="235"/>
      <c r="N338" s="236"/>
      <c r="O338" s="236"/>
      <c r="P338" s="236"/>
      <c r="Q338" s="236"/>
      <c r="R338" s="236"/>
      <c r="S338" s="236"/>
      <c r="T338" s="23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8" t="s">
        <v>164</v>
      </c>
      <c r="AU338" s="238" t="s">
        <v>81</v>
      </c>
      <c r="AV338" s="13" t="s">
        <v>81</v>
      </c>
      <c r="AW338" s="13" t="s">
        <v>33</v>
      </c>
      <c r="AX338" s="13" t="s">
        <v>71</v>
      </c>
      <c r="AY338" s="238" t="s">
        <v>152</v>
      </c>
    </row>
    <row r="339" s="13" customFormat="1">
      <c r="A339" s="13"/>
      <c r="B339" s="228"/>
      <c r="C339" s="229"/>
      <c r="D339" s="221" t="s">
        <v>164</v>
      </c>
      <c r="E339" s="230" t="s">
        <v>19</v>
      </c>
      <c r="F339" s="231" t="s">
        <v>476</v>
      </c>
      <c r="G339" s="229"/>
      <c r="H339" s="232">
        <v>65.140000000000001</v>
      </c>
      <c r="I339" s="233"/>
      <c r="J339" s="229"/>
      <c r="K339" s="229"/>
      <c r="L339" s="234"/>
      <c r="M339" s="235"/>
      <c r="N339" s="236"/>
      <c r="O339" s="236"/>
      <c r="P339" s="236"/>
      <c r="Q339" s="236"/>
      <c r="R339" s="236"/>
      <c r="S339" s="236"/>
      <c r="T339" s="23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8" t="s">
        <v>164</v>
      </c>
      <c r="AU339" s="238" t="s">
        <v>81</v>
      </c>
      <c r="AV339" s="13" t="s">
        <v>81</v>
      </c>
      <c r="AW339" s="13" t="s">
        <v>33</v>
      </c>
      <c r="AX339" s="13" t="s">
        <v>71</v>
      </c>
      <c r="AY339" s="238" t="s">
        <v>152</v>
      </c>
    </row>
    <row r="340" s="13" customFormat="1">
      <c r="A340" s="13"/>
      <c r="B340" s="228"/>
      <c r="C340" s="229"/>
      <c r="D340" s="221" t="s">
        <v>164</v>
      </c>
      <c r="E340" s="230" t="s">
        <v>19</v>
      </c>
      <c r="F340" s="231" t="s">
        <v>477</v>
      </c>
      <c r="G340" s="229"/>
      <c r="H340" s="232">
        <v>62.789999999999999</v>
      </c>
      <c r="I340" s="233"/>
      <c r="J340" s="229"/>
      <c r="K340" s="229"/>
      <c r="L340" s="234"/>
      <c r="M340" s="235"/>
      <c r="N340" s="236"/>
      <c r="O340" s="236"/>
      <c r="P340" s="236"/>
      <c r="Q340" s="236"/>
      <c r="R340" s="236"/>
      <c r="S340" s="236"/>
      <c r="T340" s="237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8" t="s">
        <v>164</v>
      </c>
      <c r="AU340" s="238" t="s">
        <v>81</v>
      </c>
      <c r="AV340" s="13" t="s">
        <v>81</v>
      </c>
      <c r="AW340" s="13" t="s">
        <v>33</v>
      </c>
      <c r="AX340" s="13" t="s">
        <v>71</v>
      </c>
      <c r="AY340" s="238" t="s">
        <v>152</v>
      </c>
    </row>
    <row r="341" s="15" customFormat="1">
      <c r="A341" s="15"/>
      <c r="B341" s="250"/>
      <c r="C341" s="251"/>
      <c r="D341" s="221" t="s">
        <v>164</v>
      </c>
      <c r="E341" s="252" t="s">
        <v>19</v>
      </c>
      <c r="F341" s="253" t="s">
        <v>230</v>
      </c>
      <c r="G341" s="251"/>
      <c r="H341" s="254">
        <v>146.16</v>
      </c>
      <c r="I341" s="255"/>
      <c r="J341" s="251"/>
      <c r="K341" s="251"/>
      <c r="L341" s="256"/>
      <c r="M341" s="257"/>
      <c r="N341" s="258"/>
      <c r="O341" s="258"/>
      <c r="P341" s="258"/>
      <c r="Q341" s="258"/>
      <c r="R341" s="258"/>
      <c r="S341" s="258"/>
      <c r="T341" s="259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0" t="s">
        <v>164</v>
      </c>
      <c r="AU341" s="260" t="s">
        <v>81</v>
      </c>
      <c r="AV341" s="15" t="s">
        <v>175</v>
      </c>
      <c r="AW341" s="15" t="s">
        <v>33</v>
      </c>
      <c r="AX341" s="15" t="s">
        <v>71</v>
      </c>
      <c r="AY341" s="260" t="s">
        <v>152</v>
      </c>
    </row>
    <row r="342" s="13" customFormat="1">
      <c r="A342" s="13"/>
      <c r="B342" s="228"/>
      <c r="C342" s="229"/>
      <c r="D342" s="221" t="s">
        <v>164</v>
      </c>
      <c r="E342" s="230" t="s">
        <v>19</v>
      </c>
      <c r="F342" s="231" t="s">
        <v>478</v>
      </c>
      <c r="G342" s="229"/>
      <c r="H342" s="232">
        <v>9.8800000000000008</v>
      </c>
      <c r="I342" s="233"/>
      <c r="J342" s="229"/>
      <c r="K342" s="229"/>
      <c r="L342" s="234"/>
      <c r="M342" s="235"/>
      <c r="N342" s="236"/>
      <c r="O342" s="236"/>
      <c r="P342" s="236"/>
      <c r="Q342" s="236"/>
      <c r="R342" s="236"/>
      <c r="S342" s="236"/>
      <c r="T342" s="237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8" t="s">
        <v>164</v>
      </c>
      <c r="AU342" s="238" t="s">
        <v>81</v>
      </c>
      <c r="AV342" s="13" t="s">
        <v>81</v>
      </c>
      <c r="AW342" s="13" t="s">
        <v>33</v>
      </c>
      <c r="AX342" s="13" t="s">
        <v>71</v>
      </c>
      <c r="AY342" s="238" t="s">
        <v>152</v>
      </c>
    </row>
    <row r="343" s="13" customFormat="1">
      <c r="A343" s="13"/>
      <c r="B343" s="228"/>
      <c r="C343" s="229"/>
      <c r="D343" s="221" t="s">
        <v>164</v>
      </c>
      <c r="E343" s="230" t="s">
        <v>19</v>
      </c>
      <c r="F343" s="231" t="s">
        <v>479</v>
      </c>
      <c r="G343" s="229"/>
      <c r="H343" s="232">
        <v>19.760000000000002</v>
      </c>
      <c r="I343" s="233"/>
      <c r="J343" s="229"/>
      <c r="K343" s="229"/>
      <c r="L343" s="234"/>
      <c r="M343" s="235"/>
      <c r="N343" s="236"/>
      <c r="O343" s="236"/>
      <c r="P343" s="236"/>
      <c r="Q343" s="236"/>
      <c r="R343" s="236"/>
      <c r="S343" s="236"/>
      <c r="T343" s="23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8" t="s">
        <v>164</v>
      </c>
      <c r="AU343" s="238" t="s">
        <v>81</v>
      </c>
      <c r="AV343" s="13" t="s">
        <v>81</v>
      </c>
      <c r="AW343" s="13" t="s">
        <v>33</v>
      </c>
      <c r="AX343" s="13" t="s">
        <v>71</v>
      </c>
      <c r="AY343" s="238" t="s">
        <v>152</v>
      </c>
    </row>
    <row r="344" s="13" customFormat="1">
      <c r="A344" s="13"/>
      <c r="B344" s="228"/>
      <c r="C344" s="229"/>
      <c r="D344" s="221" t="s">
        <v>164</v>
      </c>
      <c r="E344" s="230" t="s">
        <v>19</v>
      </c>
      <c r="F344" s="231" t="s">
        <v>480</v>
      </c>
      <c r="G344" s="229"/>
      <c r="H344" s="232">
        <v>4.048</v>
      </c>
      <c r="I344" s="233"/>
      <c r="J344" s="229"/>
      <c r="K344" s="229"/>
      <c r="L344" s="234"/>
      <c r="M344" s="235"/>
      <c r="N344" s="236"/>
      <c r="O344" s="236"/>
      <c r="P344" s="236"/>
      <c r="Q344" s="236"/>
      <c r="R344" s="236"/>
      <c r="S344" s="236"/>
      <c r="T344" s="237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8" t="s">
        <v>164</v>
      </c>
      <c r="AU344" s="238" t="s">
        <v>81</v>
      </c>
      <c r="AV344" s="13" t="s">
        <v>81</v>
      </c>
      <c r="AW344" s="13" t="s">
        <v>33</v>
      </c>
      <c r="AX344" s="13" t="s">
        <v>71</v>
      </c>
      <c r="AY344" s="238" t="s">
        <v>152</v>
      </c>
    </row>
    <row r="345" s="15" customFormat="1">
      <c r="A345" s="15"/>
      <c r="B345" s="250"/>
      <c r="C345" s="251"/>
      <c r="D345" s="221" t="s">
        <v>164</v>
      </c>
      <c r="E345" s="252" t="s">
        <v>19</v>
      </c>
      <c r="F345" s="253" t="s">
        <v>230</v>
      </c>
      <c r="G345" s="251"/>
      <c r="H345" s="254">
        <v>33.688000000000002</v>
      </c>
      <c r="I345" s="255"/>
      <c r="J345" s="251"/>
      <c r="K345" s="251"/>
      <c r="L345" s="256"/>
      <c r="M345" s="257"/>
      <c r="N345" s="258"/>
      <c r="O345" s="258"/>
      <c r="P345" s="258"/>
      <c r="Q345" s="258"/>
      <c r="R345" s="258"/>
      <c r="S345" s="258"/>
      <c r="T345" s="259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0" t="s">
        <v>164</v>
      </c>
      <c r="AU345" s="260" t="s">
        <v>81</v>
      </c>
      <c r="AV345" s="15" t="s">
        <v>175</v>
      </c>
      <c r="AW345" s="15" t="s">
        <v>33</v>
      </c>
      <c r="AX345" s="15" t="s">
        <v>71</v>
      </c>
      <c r="AY345" s="260" t="s">
        <v>152</v>
      </c>
    </row>
    <row r="346" s="14" customFormat="1">
      <c r="A346" s="14"/>
      <c r="B346" s="239"/>
      <c r="C346" s="240"/>
      <c r="D346" s="221" t="s">
        <v>164</v>
      </c>
      <c r="E346" s="241" t="s">
        <v>19</v>
      </c>
      <c r="F346" s="242" t="s">
        <v>169</v>
      </c>
      <c r="G346" s="240"/>
      <c r="H346" s="243">
        <v>179.84799999999999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9" t="s">
        <v>164</v>
      </c>
      <c r="AU346" s="249" t="s">
        <v>81</v>
      </c>
      <c r="AV346" s="14" t="s">
        <v>158</v>
      </c>
      <c r="AW346" s="14" t="s">
        <v>33</v>
      </c>
      <c r="AX346" s="14" t="s">
        <v>79</v>
      </c>
      <c r="AY346" s="249" t="s">
        <v>152</v>
      </c>
    </row>
    <row r="347" s="2" customFormat="1" ht="24.15" customHeight="1">
      <c r="A347" s="40"/>
      <c r="B347" s="41"/>
      <c r="C347" s="207" t="s">
        <v>481</v>
      </c>
      <c r="D347" s="207" t="s">
        <v>154</v>
      </c>
      <c r="E347" s="208" t="s">
        <v>482</v>
      </c>
      <c r="F347" s="209" t="s">
        <v>483</v>
      </c>
      <c r="G347" s="210" t="s">
        <v>211</v>
      </c>
      <c r="H347" s="211">
        <v>157.55600000000001</v>
      </c>
      <c r="I347" s="212"/>
      <c r="J347" s="213">
        <f>ROUND(I347*H347,2)</f>
        <v>0</v>
      </c>
      <c r="K347" s="214"/>
      <c r="L347" s="46"/>
      <c r="M347" s="215" t="s">
        <v>19</v>
      </c>
      <c r="N347" s="216" t="s">
        <v>42</v>
      </c>
      <c r="O347" s="86"/>
      <c r="P347" s="217">
        <f>O347*H347</f>
        <v>0</v>
      </c>
      <c r="Q347" s="217">
        <v>0.00025999999999999998</v>
      </c>
      <c r="R347" s="217">
        <f>Q347*H347</f>
        <v>0.040964559999999997</v>
      </c>
      <c r="S347" s="217">
        <v>0</v>
      </c>
      <c r="T347" s="218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9" t="s">
        <v>158</v>
      </c>
      <c r="AT347" s="219" t="s">
        <v>154</v>
      </c>
      <c r="AU347" s="219" t="s">
        <v>81</v>
      </c>
      <c r="AY347" s="19" t="s">
        <v>152</v>
      </c>
      <c r="BE347" s="220">
        <f>IF(N347="základní",J347,0)</f>
        <v>0</v>
      </c>
      <c r="BF347" s="220">
        <f>IF(N347="snížená",J347,0)</f>
        <v>0</v>
      </c>
      <c r="BG347" s="220">
        <f>IF(N347="zákl. přenesená",J347,0)</f>
        <v>0</v>
      </c>
      <c r="BH347" s="220">
        <f>IF(N347="sníž. přenesená",J347,0)</f>
        <v>0</v>
      </c>
      <c r="BI347" s="220">
        <f>IF(N347="nulová",J347,0)</f>
        <v>0</v>
      </c>
      <c r="BJ347" s="19" t="s">
        <v>79</v>
      </c>
      <c r="BK347" s="220">
        <f>ROUND(I347*H347,2)</f>
        <v>0</v>
      </c>
      <c r="BL347" s="19" t="s">
        <v>158</v>
      </c>
      <c r="BM347" s="219" t="s">
        <v>484</v>
      </c>
    </row>
    <row r="348" s="2" customFormat="1">
      <c r="A348" s="40"/>
      <c r="B348" s="41"/>
      <c r="C348" s="42"/>
      <c r="D348" s="221" t="s">
        <v>160</v>
      </c>
      <c r="E348" s="42"/>
      <c r="F348" s="222" t="s">
        <v>483</v>
      </c>
      <c r="G348" s="42"/>
      <c r="H348" s="42"/>
      <c r="I348" s="223"/>
      <c r="J348" s="42"/>
      <c r="K348" s="42"/>
      <c r="L348" s="46"/>
      <c r="M348" s="224"/>
      <c r="N348" s="225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160</v>
      </c>
      <c r="AU348" s="19" t="s">
        <v>81</v>
      </c>
    </row>
    <row r="349" s="13" customFormat="1">
      <c r="A349" s="13"/>
      <c r="B349" s="228"/>
      <c r="C349" s="229"/>
      <c r="D349" s="221" t="s">
        <v>164</v>
      </c>
      <c r="E349" s="230" t="s">
        <v>19</v>
      </c>
      <c r="F349" s="231" t="s">
        <v>485</v>
      </c>
      <c r="G349" s="229"/>
      <c r="H349" s="232">
        <v>39.329999999999998</v>
      </c>
      <c r="I349" s="233"/>
      <c r="J349" s="229"/>
      <c r="K349" s="229"/>
      <c r="L349" s="234"/>
      <c r="M349" s="235"/>
      <c r="N349" s="236"/>
      <c r="O349" s="236"/>
      <c r="P349" s="236"/>
      <c r="Q349" s="236"/>
      <c r="R349" s="236"/>
      <c r="S349" s="236"/>
      <c r="T349" s="23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8" t="s">
        <v>164</v>
      </c>
      <c r="AU349" s="238" t="s">
        <v>81</v>
      </c>
      <c r="AV349" s="13" t="s">
        <v>81</v>
      </c>
      <c r="AW349" s="13" t="s">
        <v>33</v>
      </c>
      <c r="AX349" s="13" t="s">
        <v>71</v>
      </c>
      <c r="AY349" s="238" t="s">
        <v>152</v>
      </c>
    </row>
    <row r="350" s="13" customFormat="1">
      <c r="A350" s="13"/>
      <c r="B350" s="228"/>
      <c r="C350" s="229"/>
      <c r="D350" s="221" t="s">
        <v>164</v>
      </c>
      <c r="E350" s="230" t="s">
        <v>19</v>
      </c>
      <c r="F350" s="231" t="s">
        <v>486</v>
      </c>
      <c r="G350" s="229"/>
      <c r="H350" s="232">
        <v>52.965000000000003</v>
      </c>
      <c r="I350" s="233"/>
      <c r="J350" s="229"/>
      <c r="K350" s="229"/>
      <c r="L350" s="234"/>
      <c r="M350" s="235"/>
      <c r="N350" s="236"/>
      <c r="O350" s="236"/>
      <c r="P350" s="236"/>
      <c r="Q350" s="236"/>
      <c r="R350" s="236"/>
      <c r="S350" s="236"/>
      <c r="T350" s="237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8" t="s">
        <v>164</v>
      </c>
      <c r="AU350" s="238" t="s">
        <v>81</v>
      </c>
      <c r="AV350" s="13" t="s">
        <v>81</v>
      </c>
      <c r="AW350" s="13" t="s">
        <v>33</v>
      </c>
      <c r="AX350" s="13" t="s">
        <v>71</v>
      </c>
      <c r="AY350" s="238" t="s">
        <v>152</v>
      </c>
    </row>
    <row r="351" s="13" customFormat="1">
      <c r="A351" s="13"/>
      <c r="B351" s="228"/>
      <c r="C351" s="229"/>
      <c r="D351" s="221" t="s">
        <v>164</v>
      </c>
      <c r="E351" s="230" t="s">
        <v>19</v>
      </c>
      <c r="F351" s="231" t="s">
        <v>487</v>
      </c>
      <c r="G351" s="229"/>
      <c r="H351" s="232">
        <v>45.899999999999999</v>
      </c>
      <c r="I351" s="233"/>
      <c r="J351" s="229"/>
      <c r="K351" s="229"/>
      <c r="L351" s="234"/>
      <c r="M351" s="235"/>
      <c r="N351" s="236"/>
      <c r="O351" s="236"/>
      <c r="P351" s="236"/>
      <c r="Q351" s="236"/>
      <c r="R351" s="236"/>
      <c r="S351" s="236"/>
      <c r="T351" s="23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8" t="s">
        <v>164</v>
      </c>
      <c r="AU351" s="238" t="s">
        <v>81</v>
      </c>
      <c r="AV351" s="13" t="s">
        <v>81</v>
      </c>
      <c r="AW351" s="13" t="s">
        <v>33</v>
      </c>
      <c r="AX351" s="13" t="s">
        <v>71</v>
      </c>
      <c r="AY351" s="238" t="s">
        <v>152</v>
      </c>
    </row>
    <row r="352" s="13" customFormat="1">
      <c r="A352" s="13"/>
      <c r="B352" s="228"/>
      <c r="C352" s="229"/>
      <c r="D352" s="221" t="s">
        <v>164</v>
      </c>
      <c r="E352" s="230" t="s">
        <v>19</v>
      </c>
      <c r="F352" s="231" t="s">
        <v>488</v>
      </c>
      <c r="G352" s="229"/>
      <c r="H352" s="232">
        <v>23.123999999999999</v>
      </c>
      <c r="I352" s="233"/>
      <c r="J352" s="229"/>
      <c r="K352" s="229"/>
      <c r="L352" s="234"/>
      <c r="M352" s="235"/>
      <c r="N352" s="236"/>
      <c r="O352" s="236"/>
      <c r="P352" s="236"/>
      <c r="Q352" s="236"/>
      <c r="R352" s="236"/>
      <c r="S352" s="236"/>
      <c r="T352" s="237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8" t="s">
        <v>164</v>
      </c>
      <c r="AU352" s="238" t="s">
        <v>81</v>
      </c>
      <c r="AV352" s="13" t="s">
        <v>81</v>
      </c>
      <c r="AW352" s="13" t="s">
        <v>33</v>
      </c>
      <c r="AX352" s="13" t="s">
        <v>71</v>
      </c>
      <c r="AY352" s="238" t="s">
        <v>152</v>
      </c>
    </row>
    <row r="353" s="13" customFormat="1">
      <c r="A353" s="13"/>
      <c r="B353" s="228"/>
      <c r="C353" s="229"/>
      <c r="D353" s="221" t="s">
        <v>164</v>
      </c>
      <c r="E353" s="230" t="s">
        <v>19</v>
      </c>
      <c r="F353" s="231" t="s">
        <v>489</v>
      </c>
      <c r="G353" s="229"/>
      <c r="H353" s="232">
        <v>-1.2</v>
      </c>
      <c r="I353" s="233"/>
      <c r="J353" s="229"/>
      <c r="K353" s="229"/>
      <c r="L353" s="234"/>
      <c r="M353" s="235"/>
      <c r="N353" s="236"/>
      <c r="O353" s="236"/>
      <c r="P353" s="236"/>
      <c r="Q353" s="236"/>
      <c r="R353" s="236"/>
      <c r="S353" s="236"/>
      <c r="T353" s="23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8" t="s">
        <v>164</v>
      </c>
      <c r="AU353" s="238" t="s">
        <v>81</v>
      </c>
      <c r="AV353" s="13" t="s">
        <v>81</v>
      </c>
      <c r="AW353" s="13" t="s">
        <v>33</v>
      </c>
      <c r="AX353" s="13" t="s">
        <v>71</v>
      </c>
      <c r="AY353" s="238" t="s">
        <v>152</v>
      </c>
    </row>
    <row r="354" s="13" customFormat="1">
      <c r="A354" s="13"/>
      <c r="B354" s="228"/>
      <c r="C354" s="229"/>
      <c r="D354" s="221" t="s">
        <v>164</v>
      </c>
      <c r="E354" s="230" t="s">
        <v>19</v>
      </c>
      <c r="F354" s="231" t="s">
        <v>490</v>
      </c>
      <c r="G354" s="229"/>
      <c r="H354" s="232">
        <v>-2.25</v>
      </c>
      <c r="I354" s="233"/>
      <c r="J354" s="229"/>
      <c r="K354" s="229"/>
      <c r="L354" s="234"/>
      <c r="M354" s="235"/>
      <c r="N354" s="236"/>
      <c r="O354" s="236"/>
      <c r="P354" s="236"/>
      <c r="Q354" s="236"/>
      <c r="R354" s="236"/>
      <c r="S354" s="236"/>
      <c r="T354" s="23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8" t="s">
        <v>164</v>
      </c>
      <c r="AU354" s="238" t="s">
        <v>81</v>
      </c>
      <c r="AV354" s="13" t="s">
        <v>81</v>
      </c>
      <c r="AW354" s="13" t="s">
        <v>33</v>
      </c>
      <c r="AX354" s="13" t="s">
        <v>71</v>
      </c>
      <c r="AY354" s="238" t="s">
        <v>152</v>
      </c>
    </row>
    <row r="355" s="13" customFormat="1">
      <c r="A355" s="13"/>
      <c r="B355" s="228"/>
      <c r="C355" s="229"/>
      <c r="D355" s="221" t="s">
        <v>164</v>
      </c>
      <c r="E355" s="230" t="s">
        <v>19</v>
      </c>
      <c r="F355" s="231" t="s">
        <v>491</v>
      </c>
      <c r="G355" s="229"/>
      <c r="H355" s="232">
        <v>-0.54000000000000004</v>
      </c>
      <c r="I355" s="233"/>
      <c r="J355" s="229"/>
      <c r="K355" s="229"/>
      <c r="L355" s="234"/>
      <c r="M355" s="235"/>
      <c r="N355" s="236"/>
      <c r="O355" s="236"/>
      <c r="P355" s="236"/>
      <c r="Q355" s="236"/>
      <c r="R355" s="236"/>
      <c r="S355" s="236"/>
      <c r="T355" s="237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8" t="s">
        <v>164</v>
      </c>
      <c r="AU355" s="238" t="s">
        <v>81</v>
      </c>
      <c r="AV355" s="13" t="s">
        <v>81</v>
      </c>
      <c r="AW355" s="13" t="s">
        <v>33</v>
      </c>
      <c r="AX355" s="13" t="s">
        <v>71</v>
      </c>
      <c r="AY355" s="238" t="s">
        <v>152</v>
      </c>
    </row>
    <row r="356" s="13" customFormat="1">
      <c r="A356" s="13"/>
      <c r="B356" s="228"/>
      <c r="C356" s="229"/>
      <c r="D356" s="221" t="s">
        <v>164</v>
      </c>
      <c r="E356" s="230" t="s">
        <v>19</v>
      </c>
      <c r="F356" s="231" t="s">
        <v>492</v>
      </c>
      <c r="G356" s="229"/>
      <c r="H356" s="232">
        <v>0.41999999999999998</v>
      </c>
      <c r="I356" s="233"/>
      <c r="J356" s="229"/>
      <c r="K356" s="229"/>
      <c r="L356" s="234"/>
      <c r="M356" s="235"/>
      <c r="N356" s="236"/>
      <c r="O356" s="236"/>
      <c r="P356" s="236"/>
      <c r="Q356" s="236"/>
      <c r="R356" s="236"/>
      <c r="S356" s="236"/>
      <c r="T356" s="23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8" t="s">
        <v>164</v>
      </c>
      <c r="AU356" s="238" t="s">
        <v>81</v>
      </c>
      <c r="AV356" s="13" t="s">
        <v>81</v>
      </c>
      <c r="AW356" s="13" t="s">
        <v>33</v>
      </c>
      <c r="AX356" s="13" t="s">
        <v>71</v>
      </c>
      <c r="AY356" s="238" t="s">
        <v>152</v>
      </c>
    </row>
    <row r="357" s="13" customFormat="1">
      <c r="A357" s="13"/>
      <c r="B357" s="228"/>
      <c r="C357" s="229"/>
      <c r="D357" s="221" t="s">
        <v>164</v>
      </c>
      <c r="E357" s="230" t="s">
        <v>19</v>
      </c>
      <c r="F357" s="231" t="s">
        <v>493</v>
      </c>
      <c r="G357" s="229"/>
      <c r="H357" s="232">
        <v>0.90000000000000002</v>
      </c>
      <c r="I357" s="233"/>
      <c r="J357" s="229"/>
      <c r="K357" s="229"/>
      <c r="L357" s="234"/>
      <c r="M357" s="235"/>
      <c r="N357" s="236"/>
      <c r="O357" s="236"/>
      <c r="P357" s="236"/>
      <c r="Q357" s="236"/>
      <c r="R357" s="236"/>
      <c r="S357" s="236"/>
      <c r="T357" s="23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8" t="s">
        <v>164</v>
      </c>
      <c r="AU357" s="238" t="s">
        <v>81</v>
      </c>
      <c r="AV357" s="13" t="s">
        <v>81</v>
      </c>
      <c r="AW357" s="13" t="s">
        <v>33</v>
      </c>
      <c r="AX357" s="13" t="s">
        <v>71</v>
      </c>
      <c r="AY357" s="238" t="s">
        <v>152</v>
      </c>
    </row>
    <row r="358" s="13" customFormat="1">
      <c r="A358" s="13"/>
      <c r="B358" s="228"/>
      <c r="C358" s="229"/>
      <c r="D358" s="221" t="s">
        <v>164</v>
      </c>
      <c r="E358" s="230" t="s">
        <v>19</v>
      </c>
      <c r="F358" s="231" t="s">
        <v>494</v>
      </c>
      <c r="G358" s="229"/>
      <c r="H358" s="232">
        <v>-1.7729999999999999</v>
      </c>
      <c r="I358" s="233"/>
      <c r="J358" s="229"/>
      <c r="K358" s="229"/>
      <c r="L358" s="234"/>
      <c r="M358" s="235"/>
      <c r="N358" s="236"/>
      <c r="O358" s="236"/>
      <c r="P358" s="236"/>
      <c r="Q358" s="236"/>
      <c r="R358" s="236"/>
      <c r="S358" s="236"/>
      <c r="T358" s="237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8" t="s">
        <v>164</v>
      </c>
      <c r="AU358" s="238" t="s">
        <v>81</v>
      </c>
      <c r="AV358" s="13" t="s">
        <v>81</v>
      </c>
      <c r="AW358" s="13" t="s">
        <v>33</v>
      </c>
      <c r="AX358" s="13" t="s">
        <v>71</v>
      </c>
      <c r="AY358" s="238" t="s">
        <v>152</v>
      </c>
    </row>
    <row r="359" s="13" customFormat="1">
      <c r="A359" s="13"/>
      <c r="B359" s="228"/>
      <c r="C359" s="229"/>
      <c r="D359" s="221" t="s">
        <v>164</v>
      </c>
      <c r="E359" s="230" t="s">
        <v>19</v>
      </c>
      <c r="F359" s="231" t="s">
        <v>495</v>
      </c>
      <c r="G359" s="229"/>
      <c r="H359" s="232">
        <v>0.68000000000000005</v>
      </c>
      <c r="I359" s="233"/>
      <c r="J359" s="229"/>
      <c r="K359" s="229"/>
      <c r="L359" s="234"/>
      <c r="M359" s="235"/>
      <c r="N359" s="236"/>
      <c r="O359" s="236"/>
      <c r="P359" s="236"/>
      <c r="Q359" s="236"/>
      <c r="R359" s="236"/>
      <c r="S359" s="236"/>
      <c r="T359" s="23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8" t="s">
        <v>164</v>
      </c>
      <c r="AU359" s="238" t="s">
        <v>81</v>
      </c>
      <c r="AV359" s="13" t="s">
        <v>81</v>
      </c>
      <c r="AW359" s="13" t="s">
        <v>33</v>
      </c>
      <c r="AX359" s="13" t="s">
        <v>71</v>
      </c>
      <c r="AY359" s="238" t="s">
        <v>152</v>
      </c>
    </row>
    <row r="360" s="14" customFormat="1">
      <c r="A360" s="14"/>
      <c r="B360" s="239"/>
      <c r="C360" s="240"/>
      <c r="D360" s="221" t="s">
        <v>164</v>
      </c>
      <c r="E360" s="241" t="s">
        <v>19</v>
      </c>
      <c r="F360" s="242" t="s">
        <v>169</v>
      </c>
      <c r="G360" s="240"/>
      <c r="H360" s="243">
        <v>157.55600000000001</v>
      </c>
      <c r="I360" s="244"/>
      <c r="J360" s="240"/>
      <c r="K360" s="240"/>
      <c r="L360" s="245"/>
      <c r="M360" s="246"/>
      <c r="N360" s="247"/>
      <c r="O360" s="247"/>
      <c r="P360" s="247"/>
      <c r="Q360" s="247"/>
      <c r="R360" s="247"/>
      <c r="S360" s="247"/>
      <c r="T360" s="24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9" t="s">
        <v>164</v>
      </c>
      <c r="AU360" s="249" t="s">
        <v>81</v>
      </c>
      <c r="AV360" s="14" t="s">
        <v>158</v>
      </c>
      <c r="AW360" s="14" t="s">
        <v>33</v>
      </c>
      <c r="AX360" s="14" t="s">
        <v>79</v>
      </c>
      <c r="AY360" s="249" t="s">
        <v>152</v>
      </c>
    </row>
    <row r="361" s="2" customFormat="1" ht="21.75" customHeight="1">
      <c r="A361" s="40"/>
      <c r="B361" s="41"/>
      <c r="C361" s="207" t="s">
        <v>496</v>
      </c>
      <c r="D361" s="207" t="s">
        <v>154</v>
      </c>
      <c r="E361" s="208" t="s">
        <v>497</v>
      </c>
      <c r="F361" s="209" t="s">
        <v>498</v>
      </c>
      <c r="G361" s="210" t="s">
        <v>211</v>
      </c>
      <c r="H361" s="211">
        <v>710.09199999999998</v>
      </c>
      <c r="I361" s="212"/>
      <c r="J361" s="213">
        <f>ROUND(I361*H361,2)</f>
        <v>0</v>
      </c>
      <c r="K361" s="214"/>
      <c r="L361" s="46"/>
      <c r="M361" s="215" t="s">
        <v>19</v>
      </c>
      <c r="N361" s="216" t="s">
        <v>42</v>
      </c>
      <c r="O361" s="86"/>
      <c r="P361" s="217">
        <f>O361*H361</f>
        <v>0</v>
      </c>
      <c r="Q361" s="217">
        <v>0.00025999999999999998</v>
      </c>
      <c r="R361" s="217">
        <f>Q361*H361</f>
        <v>0.18462391999999997</v>
      </c>
      <c r="S361" s="217">
        <v>0</v>
      </c>
      <c r="T361" s="218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9" t="s">
        <v>158</v>
      </c>
      <c r="AT361" s="219" t="s">
        <v>154</v>
      </c>
      <c r="AU361" s="219" t="s">
        <v>81</v>
      </c>
      <c r="AY361" s="19" t="s">
        <v>152</v>
      </c>
      <c r="BE361" s="220">
        <f>IF(N361="základní",J361,0)</f>
        <v>0</v>
      </c>
      <c r="BF361" s="220">
        <f>IF(N361="snížená",J361,0)</f>
        <v>0</v>
      </c>
      <c r="BG361" s="220">
        <f>IF(N361="zákl. přenesená",J361,0)</f>
        <v>0</v>
      </c>
      <c r="BH361" s="220">
        <f>IF(N361="sníž. přenesená",J361,0)</f>
        <v>0</v>
      </c>
      <c r="BI361" s="220">
        <f>IF(N361="nulová",J361,0)</f>
        <v>0</v>
      </c>
      <c r="BJ361" s="19" t="s">
        <v>79</v>
      </c>
      <c r="BK361" s="220">
        <f>ROUND(I361*H361,2)</f>
        <v>0</v>
      </c>
      <c r="BL361" s="19" t="s">
        <v>158</v>
      </c>
      <c r="BM361" s="219" t="s">
        <v>499</v>
      </c>
    </row>
    <row r="362" s="2" customFormat="1">
      <c r="A362" s="40"/>
      <c r="B362" s="41"/>
      <c r="C362" s="42"/>
      <c r="D362" s="221" t="s">
        <v>160</v>
      </c>
      <c r="E362" s="42"/>
      <c r="F362" s="222" t="s">
        <v>498</v>
      </c>
      <c r="G362" s="42"/>
      <c r="H362" s="42"/>
      <c r="I362" s="223"/>
      <c r="J362" s="42"/>
      <c r="K362" s="42"/>
      <c r="L362" s="46"/>
      <c r="M362" s="224"/>
      <c r="N362" s="225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160</v>
      </c>
      <c r="AU362" s="19" t="s">
        <v>81</v>
      </c>
    </row>
    <row r="363" s="13" customFormat="1">
      <c r="A363" s="13"/>
      <c r="B363" s="228"/>
      <c r="C363" s="229"/>
      <c r="D363" s="221" t="s">
        <v>164</v>
      </c>
      <c r="E363" s="230" t="s">
        <v>19</v>
      </c>
      <c r="F363" s="231" t="s">
        <v>500</v>
      </c>
      <c r="G363" s="229"/>
      <c r="H363" s="232">
        <v>24.192</v>
      </c>
      <c r="I363" s="233"/>
      <c r="J363" s="229"/>
      <c r="K363" s="229"/>
      <c r="L363" s="234"/>
      <c r="M363" s="235"/>
      <c r="N363" s="236"/>
      <c r="O363" s="236"/>
      <c r="P363" s="236"/>
      <c r="Q363" s="236"/>
      <c r="R363" s="236"/>
      <c r="S363" s="236"/>
      <c r="T363" s="23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8" t="s">
        <v>164</v>
      </c>
      <c r="AU363" s="238" t="s">
        <v>81</v>
      </c>
      <c r="AV363" s="13" t="s">
        <v>81</v>
      </c>
      <c r="AW363" s="13" t="s">
        <v>33</v>
      </c>
      <c r="AX363" s="13" t="s">
        <v>71</v>
      </c>
      <c r="AY363" s="238" t="s">
        <v>152</v>
      </c>
    </row>
    <row r="364" s="13" customFormat="1">
      <c r="A364" s="13"/>
      <c r="B364" s="228"/>
      <c r="C364" s="229"/>
      <c r="D364" s="221" t="s">
        <v>164</v>
      </c>
      <c r="E364" s="230" t="s">
        <v>19</v>
      </c>
      <c r="F364" s="231" t="s">
        <v>501</v>
      </c>
      <c r="G364" s="229"/>
      <c r="H364" s="232">
        <v>2.2949999999999999</v>
      </c>
      <c r="I364" s="233"/>
      <c r="J364" s="229"/>
      <c r="K364" s="229"/>
      <c r="L364" s="234"/>
      <c r="M364" s="235"/>
      <c r="N364" s="236"/>
      <c r="O364" s="236"/>
      <c r="P364" s="236"/>
      <c r="Q364" s="236"/>
      <c r="R364" s="236"/>
      <c r="S364" s="236"/>
      <c r="T364" s="237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8" t="s">
        <v>164</v>
      </c>
      <c r="AU364" s="238" t="s">
        <v>81</v>
      </c>
      <c r="AV364" s="13" t="s">
        <v>81</v>
      </c>
      <c r="AW364" s="13" t="s">
        <v>33</v>
      </c>
      <c r="AX364" s="13" t="s">
        <v>71</v>
      </c>
      <c r="AY364" s="238" t="s">
        <v>152</v>
      </c>
    </row>
    <row r="365" s="13" customFormat="1">
      <c r="A365" s="13"/>
      <c r="B365" s="228"/>
      <c r="C365" s="229"/>
      <c r="D365" s="221" t="s">
        <v>164</v>
      </c>
      <c r="E365" s="230" t="s">
        <v>19</v>
      </c>
      <c r="F365" s="231" t="s">
        <v>502</v>
      </c>
      <c r="G365" s="229"/>
      <c r="H365" s="232">
        <v>15.318</v>
      </c>
      <c r="I365" s="233"/>
      <c r="J365" s="229"/>
      <c r="K365" s="229"/>
      <c r="L365" s="234"/>
      <c r="M365" s="235"/>
      <c r="N365" s="236"/>
      <c r="O365" s="236"/>
      <c r="P365" s="236"/>
      <c r="Q365" s="236"/>
      <c r="R365" s="236"/>
      <c r="S365" s="236"/>
      <c r="T365" s="23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8" t="s">
        <v>164</v>
      </c>
      <c r="AU365" s="238" t="s">
        <v>81</v>
      </c>
      <c r="AV365" s="13" t="s">
        <v>81</v>
      </c>
      <c r="AW365" s="13" t="s">
        <v>33</v>
      </c>
      <c r="AX365" s="13" t="s">
        <v>71</v>
      </c>
      <c r="AY365" s="238" t="s">
        <v>152</v>
      </c>
    </row>
    <row r="366" s="13" customFormat="1">
      <c r="A366" s="13"/>
      <c r="B366" s="228"/>
      <c r="C366" s="229"/>
      <c r="D366" s="221" t="s">
        <v>164</v>
      </c>
      <c r="E366" s="230" t="s">
        <v>19</v>
      </c>
      <c r="F366" s="231" t="s">
        <v>503</v>
      </c>
      <c r="G366" s="229"/>
      <c r="H366" s="232">
        <v>3.4300000000000002</v>
      </c>
      <c r="I366" s="233"/>
      <c r="J366" s="229"/>
      <c r="K366" s="229"/>
      <c r="L366" s="234"/>
      <c r="M366" s="235"/>
      <c r="N366" s="236"/>
      <c r="O366" s="236"/>
      <c r="P366" s="236"/>
      <c r="Q366" s="236"/>
      <c r="R366" s="236"/>
      <c r="S366" s="236"/>
      <c r="T366" s="237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8" t="s">
        <v>164</v>
      </c>
      <c r="AU366" s="238" t="s">
        <v>81</v>
      </c>
      <c r="AV366" s="13" t="s">
        <v>81</v>
      </c>
      <c r="AW366" s="13" t="s">
        <v>33</v>
      </c>
      <c r="AX366" s="13" t="s">
        <v>71</v>
      </c>
      <c r="AY366" s="238" t="s">
        <v>152</v>
      </c>
    </row>
    <row r="367" s="13" customFormat="1">
      <c r="A367" s="13"/>
      <c r="B367" s="228"/>
      <c r="C367" s="229"/>
      <c r="D367" s="221" t="s">
        <v>164</v>
      </c>
      <c r="E367" s="230" t="s">
        <v>19</v>
      </c>
      <c r="F367" s="231" t="s">
        <v>504</v>
      </c>
      <c r="G367" s="229"/>
      <c r="H367" s="232">
        <v>16.015000000000001</v>
      </c>
      <c r="I367" s="233"/>
      <c r="J367" s="229"/>
      <c r="K367" s="229"/>
      <c r="L367" s="234"/>
      <c r="M367" s="235"/>
      <c r="N367" s="236"/>
      <c r="O367" s="236"/>
      <c r="P367" s="236"/>
      <c r="Q367" s="236"/>
      <c r="R367" s="236"/>
      <c r="S367" s="236"/>
      <c r="T367" s="23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8" t="s">
        <v>164</v>
      </c>
      <c r="AU367" s="238" t="s">
        <v>81</v>
      </c>
      <c r="AV367" s="13" t="s">
        <v>81</v>
      </c>
      <c r="AW367" s="13" t="s">
        <v>33</v>
      </c>
      <c r="AX367" s="13" t="s">
        <v>71</v>
      </c>
      <c r="AY367" s="238" t="s">
        <v>152</v>
      </c>
    </row>
    <row r="368" s="13" customFormat="1">
      <c r="A368" s="13"/>
      <c r="B368" s="228"/>
      <c r="C368" s="229"/>
      <c r="D368" s="221" t="s">
        <v>164</v>
      </c>
      <c r="E368" s="230" t="s">
        <v>19</v>
      </c>
      <c r="F368" s="231" t="s">
        <v>505</v>
      </c>
      <c r="G368" s="229"/>
      <c r="H368" s="232">
        <v>16.664000000000001</v>
      </c>
      <c r="I368" s="233"/>
      <c r="J368" s="229"/>
      <c r="K368" s="229"/>
      <c r="L368" s="234"/>
      <c r="M368" s="235"/>
      <c r="N368" s="236"/>
      <c r="O368" s="236"/>
      <c r="P368" s="236"/>
      <c r="Q368" s="236"/>
      <c r="R368" s="236"/>
      <c r="S368" s="236"/>
      <c r="T368" s="23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8" t="s">
        <v>164</v>
      </c>
      <c r="AU368" s="238" t="s">
        <v>81</v>
      </c>
      <c r="AV368" s="13" t="s">
        <v>81</v>
      </c>
      <c r="AW368" s="13" t="s">
        <v>33</v>
      </c>
      <c r="AX368" s="13" t="s">
        <v>71</v>
      </c>
      <c r="AY368" s="238" t="s">
        <v>152</v>
      </c>
    </row>
    <row r="369" s="13" customFormat="1">
      <c r="A369" s="13"/>
      <c r="B369" s="228"/>
      <c r="C369" s="229"/>
      <c r="D369" s="221" t="s">
        <v>164</v>
      </c>
      <c r="E369" s="230" t="s">
        <v>19</v>
      </c>
      <c r="F369" s="231" t="s">
        <v>506</v>
      </c>
      <c r="G369" s="229"/>
      <c r="H369" s="232">
        <v>-5.6699999999999999</v>
      </c>
      <c r="I369" s="233"/>
      <c r="J369" s="229"/>
      <c r="K369" s="229"/>
      <c r="L369" s="234"/>
      <c r="M369" s="235"/>
      <c r="N369" s="236"/>
      <c r="O369" s="236"/>
      <c r="P369" s="236"/>
      <c r="Q369" s="236"/>
      <c r="R369" s="236"/>
      <c r="S369" s="236"/>
      <c r="T369" s="23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8" t="s">
        <v>164</v>
      </c>
      <c r="AU369" s="238" t="s">
        <v>81</v>
      </c>
      <c r="AV369" s="13" t="s">
        <v>81</v>
      </c>
      <c r="AW369" s="13" t="s">
        <v>33</v>
      </c>
      <c r="AX369" s="13" t="s">
        <v>71</v>
      </c>
      <c r="AY369" s="238" t="s">
        <v>152</v>
      </c>
    </row>
    <row r="370" s="13" customFormat="1">
      <c r="A370" s="13"/>
      <c r="B370" s="228"/>
      <c r="C370" s="229"/>
      <c r="D370" s="221" t="s">
        <v>164</v>
      </c>
      <c r="E370" s="230" t="s">
        <v>19</v>
      </c>
      <c r="F370" s="231" t="s">
        <v>507</v>
      </c>
      <c r="G370" s="229"/>
      <c r="H370" s="232">
        <v>-4.4100000000000001</v>
      </c>
      <c r="I370" s="233"/>
      <c r="J370" s="229"/>
      <c r="K370" s="229"/>
      <c r="L370" s="234"/>
      <c r="M370" s="235"/>
      <c r="N370" s="236"/>
      <c r="O370" s="236"/>
      <c r="P370" s="236"/>
      <c r="Q370" s="236"/>
      <c r="R370" s="236"/>
      <c r="S370" s="236"/>
      <c r="T370" s="237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8" t="s">
        <v>164</v>
      </c>
      <c r="AU370" s="238" t="s">
        <v>81</v>
      </c>
      <c r="AV370" s="13" t="s">
        <v>81</v>
      </c>
      <c r="AW370" s="13" t="s">
        <v>33</v>
      </c>
      <c r="AX370" s="13" t="s">
        <v>71</v>
      </c>
      <c r="AY370" s="238" t="s">
        <v>152</v>
      </c>
    </row>
    <row r="371" s="15" customFormat="1">
      <c r="A371" s="15"/>
      <c r="B371" s="250"/>
      <c r="C371" s="251"/>
      <c r="D371" s="221" t="s">
        <v>164</v>
      </c>
      <c r="E371" s="252" t="s">
        <v>19</v>
      </c>
      <c r="F371" s="253" t="s">
        <v>230</v>
      </c>
      <c r="G371" s="251"/>
      <c r="H371" s="254">
        <v>67.834000000000003</v>
      </c>
      <c r="I371" s="255"/>
      <c r="J371" s="251"/>
      <c r="K371" s="251"/>
      <c r="L371" s="256"/>
      <c r="M371" s="257"/>
      <c r="N371" s="258"/>
      <c r="O371" s="258"/>
      <c r="P371" s="258"/>
      <c r="Q371" s="258"/>
      <c r="R371" s="258"/>
      <c r="S371" s="258"/>
      <c r="T371" s="259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0" t="s">
        <v>164</v>
      </c>
      <c r="AU371" s="260" t="s">
        <v>81</v>
      </c>
      <c r="AV371" s="15" t="s">
        <v>175</v>
      </c>
      <c r="AW371" s="15" t="s">
        <v>33</v>
      </c>
      <c r="AX371" s="15" t="s">
        <v>71</v>
      </c>
      <c r="AY371" s="260" t="s">
        <v>152</v>
      </c>
    </row>
    <row r="372" s="13" customFormat="1">
      <c r="A372" s="13"/>
      <c r="B372" s="228"/>
      <c r="C372" s="229"/>
      <c r="D372" s="221" t="s">
        <v>164</v>
      </c>
      <c r="E372" s="230" t="s">
        <v>19</v>
      </c>
      <c r="F372" s="231" t="s">
        <v>508</v>
      </c>
      <c r="G372" s="229"/>
      <c r="H372" s="232">
        <v>32.768999999999998</v>
      </c>
      <c r="I372" s="233"/>
      <c r="J372" s="229"/>
      <c r="K372" s="229"/>
      <c r="L372" s="234"/>
      <c r="M372" s="235"/>
      <c r="N372" s="236"/>
      <c r="O372" s="236"/>
      <c r="P372" s="236"/>
      <c r="Q372" s="236"/>
      <c r="R372" s="236"/>
      <c r="S372" s="236"/>
      <c r="T372" s="23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8" t="s">
        <v>164</v>
      </c>
      <c r="AU372" s="238" t="s">
        <v>81</v>
      </c>
      <c r="AV372" s="13" t="s">
        <v>81</v>
      </c>
      <c r="AW372" s="13" t="s">
        <v>33</v>
      </c>
      <c r="AX372" s="13" t="s">
        <v>71</v>
      </c>
      <c r="AY372" s="238" t="s">
        <v>152</v>
      </c>
    </row>
    <row r="373" s="13" customFormat="1">
      <c r="A373" s="13"/>
      <c r="B373" s="228"/>
      <c r="C373" s="229"/>
      <c r="D373" s="221" t="s">
        <v>164</v>
      </c>
      <c r="E373" s="230" t="s">
        <v>19</v>
      </c>
      <c r="F373" s="231" t="s">
        <v>509</v>
      </c>
      <c r="G373" s="229"/>
      <c r="H373" s="232">
        <v>39.902999999999999</v>
      </c>
      <c r="I373" s="233"/>
      <c r="J373" s="229"/>
      <c r="K373" s="229"/>
      <c r="L373" s="234"/>
      <c r="M373" s="235"/>
      <c r="N373" s="236"/>
      <c r="O373" s="236"/>
      <c r="P373" s="236"/>
      <c r="Q373" s="236"/>
      <c r="R373" s="236"/>
      <c r="S373" s="236"/>
      <c r="T373" s="237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8" t="s">
        <v>164</v>
      </c>
      <c r="AU373" s="238" t="s">
        <v>81</v>
      </c>
      <c r="AV373" s="13" t="s">
        <v>81</v>
      </c>
      <c r="AW373" s="13" t="s">
        <v>33</v>
      </c>
      <c r="AX373" s="13" t="s">
        <v>71</v>
      </c>
      <c r="AY373" s="238" t="s">
        <v>152</v>
      </c>
    </row>
    <row r="374" s="13" customFormat="1">
      <c r="A374" s="13"/>
      <c r="B374" s="228"/>
      <c r="C374" s="229"/>
      <c r="D374" s="221" t="s">
        <v>164</v>
      </c>
      <c r="E374" s="230" t="s">
        <v>19</v>
      </c>
      <c r="F374" s="231" t="s">
        <v>510</v>
      </c>
      <c r="G374" s="229"/>
      <c r="H374" s="232">
        <v>49.582999999999998</v>
      </c>
      <c r="I374" s="233"/>
      <c r="J374" s="229"/>
      <c r="K374" s="229"/>
      <c r="L374" s="234"/>
      <c r="M374" s="235"/>
      <c r="N374" s="236"/>
      <c r="O374" s="236"/>
      <c r="P374" s="236"/>
      <c r="Q374" s="236"/>
      <c r="R374" s="236"/>
      <c r="S374" s="236"/>
      <c r="T374" s="23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8" t="s">
        <v>164</v>
      </c>
      <c r="AU374" s="238" t="s">
        <v>81</v>
      </c>
      <c r="AV374" s="13" t="s">
        <v>81</v>
      </c>
      <c r="AW374" s="13" t="s">
        <v>33</v>
      </c>
      <c r="AX374" s="13" t="s">
        <v>71</v>
      </c>
      <c r="AY374" s="238" t="s">
        <v>152</v>
      </c>
    </row>
    <row r="375" s="13" customFormat="1">
      <c r="A375" s="13"/>
      <c r="B375" s="228"/>
      <c r="C375" s="229"/>
      <c r="D375" s="221" t="s">
        <v>164</v>
      </c>
      <c r="E375" s="230" t="s">
        <v>19</v>
      </c>
      <c r="F375" s="231" t="s">
        <v>511</v>
      </c>
      <c r="G375" s="229"/>
      <c r="H375" s="232">
        <v>4.1849999999999996</v>
      </c>
      <c r="I375" s="233"/>
      <c r="J375" s="229"/>
      <c r="K375" s="229"/>
      <c r="L375" s="234"/>
      <c r="M375" s="235"/>
      <c r="N375" s="236"/>
      <c r="O375" s="236"/>
      <c r="P375" s="236"/>
      <c r="Q375" s="236"/>
      <c r="R375" s="236"/>
      <c r="S375" s="236"/>
      <c r="T375" s="23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8" t="s">
        <v>164</v>
      </c>
      <c r="AU375" s="238" t="s">
        <v>81</v>
      </c>
      <c r="AV375" s="13" t="s">
        <v>81</v>
      </c>
      <c r="AW375" s="13" t="s">
        <v>33</v>
      </c>
      <c r="AX375" s="13" t="s">
        <v>71</v>
      </c>
      <c r="AY375" s="238" t="s">
        <v>152</v>
      </c>
    </row>
    <row r="376" s="13" customFormat="1">
      <c r="A376" s="13"/>
      <c r="B376" s="228"/>
      <c r="C376" s="229"/>
      <c r="D376" s="221" t="s">
        <v>164</v>
      </c>
      <c r="E376" s="230" t="s">
        <v>19</v>
      </c>
      <c r="F376" s="231" t="s">
        <v>512</v>
      </c>
      <c r="G376" s="229"/>
      <c r="H376" s="232">
        <v>6.1879999999999997</v>
      </c>
      <c r="I376" s="233"/>
      <c r="J376" s="229"/>
      <c r="K376" s="229"/>
      <c r="L376" s="234"/>
      <c r="M376" s="235"/>
      <c r="N376" s="236"/>
      <c r="O376" s="236"/>
      <c r="P376" s="236"/>
      <c r="Q376" s="236"/>
      <c r="R376" s="236"/>
      <c r="S376" s="236"/>
      <c r="T376" s="23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8" t="s">
        <v>164</v>
      </c>
      <c r="AU376" s="238" t="s">
        <v>81</v>
      </c>
      <c r="AV376" s="13" t="s">
        <v>81</v>
      </c>
      <c r="AW376" s="13" t="s">
        <v>33</v>
      </c>
      <c r="AX376" s="13" t="s">
        <v>71</v>
      </c>
      <c r="AY376" s="238" t="s">
        <v>152</v>
      </c>
    </row>
    <row r="377" s="13" customFormat="1">
      <c r="A377" s="13"/>
      <c r="B377" s="228"/>
      <c r="C377" s="229"/>
      <c r="D377" s="221" t="s">
        <v>164</v>
      </c>
      <c r="E377" s="230" t="s">
        <v>19</v>
      </c>
      <c r="F377" s="231" t="s">
        <v>513</v>
      </c>
      <c r="G377" s="229"/>
      <c r="H377" s="232">
        <v>30.030000000000001</v>
      </c>
      <c r="I377" s="233"/>
      <c r="J377" s="229"/>
      <c r="K377" s="229"/>
      <c r="L377" s="234"/>
      <c r="M377" s="235"/>
      <c r="N377" s="236"/>
      <c r="O377" s="236"/>
      <c r="P377" s="236"/>
      <c r="Q377" s="236"/>
      <c r="R377" s="236"/>
      <c r="S377" s="236"/>
      <c r="T377" s="23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8" t="s">
        <v>164</v>
      </c>
      <c r="AU377" s="238" t="s">
        <v>81</v>
      </c>
      <c r="AV377" s="13" t="s">
        <v>81</v>
      </c>
      <c r="AW377" s="13" t="s">
        <v>33</v>
      </c>
      <c r="AX377" s="13" t="s">
        <v>71</v>
      </c>
      <c r="AY377" s="238" t="s">
        <v>152</v>
      </c>
    </row>
    <row r="378" s="13" customFormat="1">
      <c r="A378" s="13"/>
      <c r="B378" s="228"/>
      <c r="C378" s="229"/>
      <c r="D378" s="221" t="s">
        <v>164</v>
      </c>
      <c r="E378" s="230" t="s">
        <v>19</v>
      </c>
      <c r="F378" s="231" t="s">
        <v>514</v>
      </c>
      <c r="G378" s="229"/>
      <c r="H378" s="232">
        <v>9.2300000000000004</v>
      </c>
      <c r="I378" s="233"/>
      <c r="J378" s="229"/>
      <c r="K378" s="229"/>
      <c r="L378" s="234"/>
      <c r="M378" s="235"/>
      <c r="N378" s="236"/>
      <c r="O378" s="236"/>
      <c r="P378" s="236"/>
      <c r="Q378" s="236"/>
      <c r="R378" s="236"/>
      <c r="S378" s="236"/>
      <c r="T378" s="237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8" t="s">
        <v>164</v>
      </c>
      <c r="AU378" s="238" t="s">
        <v>81</v>
      </c>
      <c r="AV378" s="13" t="s">
        <v>81</v>
      </c>
      <c r="AW378" s="13" t="s">
        <v>33</v>
      </c>
      <c r="AX378" s="13" t="s">
        <v>71</v>
      </c>
      <c r="AY378" s="238" t="s">
        <v>152</v>
      </c>
    </row>
    <row r="379" s="13" customFormat="1">
      <c r="A379" s="13"/>
      <c r="B379" s="228"/>
      <c r="C379" s="229"/>
      <c r="D379" s="221" t="s">
        <v>164</v>
      </c>
      <c r="E379" s="230" t="s">
        <v>19</v>
      </c>
      <c r="F379" s="231" t="s">
        <v>515</v>
      </c>
      <c r="G379" s="229"/>
      <c r="H379" s="232">
        <v>49.896000000000001</v>
      </c>
      <c r="I379" s="233"/>
      <c r="J379" s="229"/>
      <c r="K379" s="229"/>
      <c r="L379" s="234"/>
      <c r="M379" s="235"/>
      <c r="N379" s="236"/>
      <c r="O379" s="236"/>
      <c r="P379" s="236"/>
      <c r="Q379" s="236"/>
      <c r="R379" s="236"/>
      <c r="S379" s="236"/>
      <c r="T379" s="23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8" t="s">
        <v>164</v>
      </c>
      <c r="AU379" s="238" t="s">
        <v>81</v>
      </c>
      <c r="AV379" s="13" t="s">
        <v>81</v>
      </c>
      <c r="AW379" s="13" t="s">
        <v>33</v>
      </c>
      <c r="AX379" s="13" t="s">
        <v>71</v>
      </c>
      <c r="AY379" s="238" t="s">
        <v>152</v>
      </c>
    </row>
    <row r="380" s="13" customFormat="1">
      <c r="A380" s="13"/>
      <c r="B380" s="228"/>
      <c r="C380" s="229"/>
      <c r="D380" s="221" t="s">
        <v>164</v>
      </c>
      <c r="E380" s="230" t="s">
        <v>19</v>
      </c>
      <c r="F380" s="231" t="s">
        <v>516</v>
      </c>
      <c r="G380" s="229"/>
      <c r="H380" s="232">
        <v>61.808999999999998</v>
      </c>
      <c r="I380" s="233"/>
      <c r="J380" s="229"/>
      <c r="K380" s="229"/>
      <c r="L380" s="234"/>
      <c r="M380" s="235"/>
      <c r="N380" s="236"/>
      <c r="O380" s="236"/>
      <c r="P380" s="236"/>
      <c r="Q380" s="236"/>
      <c r="R380" s="236"/>
      <c r="S380" s="236"/>
      <c r="T380" s="237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8" t="s">
        <v>164</v>
      </c>
      <c r="AU380" s="238" t="s">
        <v>81</v>
      </c>
      <c r="AV380" s="13" t="s">
        <v>81</v>
      </c>
      <c r="AW380" s="13" t="s">
        <v>33</v>
      </c>
      <c r="AX380" s="13" t="s">
        <v>71</v>
      </c>
      <c r="AY380" s="238" t="s">
        <v>152</v>
      </c>
    </row>
    <row r="381" s="13" customFormat="1">
      <c r="A381" s="13"/>
      <c r="B381" s="228"/>
      <c r="C381" s="229"/>
      <c r="D381" s="221" t="s">
        <v>164</v>
      </c>
      <c r="E381" s="230" t="s">
        <v>19</v>
      </c>
      <c r="F381" s="231" t="s">
        <v>517</v>
      </c>
      <c r="G381" s="229"/>
      <c r="H381" s="232">
        <v>41.018999999999998</v>
      </c>
      <c r="I381" s="233"/>
      <c r="J381" s="229"/>
      <c r="K381" s="229"/>
      <c r="L381" s="234"/>
      <c r="M381" s="235"/>
      <c r="N381" s="236"/>
      <c r="O381" s="236"/>
      <c r="P381" s="236"/>
      <c r="Q381" s="236"/>
      <c r="R381" s="236"/>
      <c r="S381" s="236"/>
      <c r="T381" s="23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8" t="s">
        <v>164</v>
      </c>
      <c r="AU381" s="238" t="s">
        <v>81</v>
      </c>
      <c r="AV381" s="13" t="s">
        <v>81</v>
      </c>
      <c r="AW381" s="13" t="s">
        <v>33</v>
      </c>
      <c r="AX381" s="13" t="s">
        <v>71</v>
      </c>
      <c r="AY381" s="238" t="s">
        <v>152</v>
      </c>
    </row>
    <row r="382" s="13" customFormat="1">
      <c r="A382" s="13"/>
      <c r="B382" s="228"/>
      <c r="C382" s="229"/>
      <c r="D382" s="221" t="s">
        <v>164</v>
      </c>
      <c r="E382" s="230" t="s">
        <v>19</v>
      </c>
      <c r="F382" s="231" t="s">
        <v>518</v>
      </c>
      <c r="G382" s="229"/>
      <c r="H382" s="232">
        <v>41.481000000000002</v>
      </c>
      <c r="I382" s="233"/>
      <c r="J382" s="229"/>
      <c r="K382" s="229"/>
      <c r="L382" s="234"/>
      <c r="M382" s="235"/>
      <c r="N382" s="236"/>
      <c r="O382" s="236"/>
      <c r="P382" s="236"/>
      <c r="Q382" s="236"/>
      <c r="R382" s="236"/>
      <c r="S382" s="236"/>
      <c r="T382" s="237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8" t="s">
        <v>164</v>
      </c>
      <c r="AU382" s="238" t="s">
        <v>81</v>
      </c>
      <c r="AV382" s="13" t="s">
        <v>81</v>
      </c>
      <c r="AW382" s="13" t="s">
        <v>33</v>
      </c>
      <c r="AX382" s="13" t="s">
        <v>71</v>
      </c>
      <c r="AY382" s="238" t="s">
        <v>152</v>
      </c>
    </row>
    <row r="383" s="13" customFormat="1">
      <c r="A383" s="13"/>
      <c r="B383" s="228"/>
      <c r="C383" s="229"/>
      <c r="D383" s="221" t="s">
        <v>164</v>
      </c>
      <c r="E383" s="230" t="s">
        <v>19</v>
      </c>
      <c r="F383" s="231" t="s">
        <v>519</v>
      </c>
      <c r="G383" s="229"/>
      <c r="H383" s="232">
        <v>2.0800000000000001</v>
      </c>
      <c r="I383" s="233"/>
      <c r="J383" s="229"/>
      <c r="K383" s="229"/>
      <c r="L383" s="234"/>
      <c r="M383" s="235"/>
      <c r="N383" s="236"/>
      <c r="O383" s="236"/>
      <c r="P383" s="236"/>
      <c r="Q383" s="236"/>
      <c r="R383" s="236"/>
      <c r="S383" s="236"/>
      <c r="T383" s="23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8" t="s">
        <v>164</v>
      </c>
      <c r="AU383" s="238" t="s">
        <v>81</v>
      </c>
      <c r="AV383" s="13" t="s">
        <v>81</v>
      </c>
      <c r="AW383" s="13" t="s">
        <v>33</v>
      </c>
      <c r="AX383" s="13" t="s">
        <v>71</v>
      </c>
      <c r="AY383" s="238" t="s">
        <v>152</v>
      </c>
    </row>
    <row r="384" s="13" customFormat="1">
      <c r="A384" s="13"/>
      <c r="B384" s="228"/>
      <c r="C384" s="229"/>
      <c r="D384" s="221" t="s">
        <v>164</v>
      </c>
      <c r="E384" s="230" t="s">
        <v>19</v>
      </c>
      <c r="F384" s="231" t="s">
        <v>520</v>
      </c>
      <c r="G384" s="229"/>
      <c r="H384" s="232">
        <v>1.53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8" t="s">
        <v>164</v>
      </c>
      <c r="AU384" s="238" t="s">
        <v>81</v>
      </c>
      <c r="AV384" s="13" t="s">
        <v>81</v>
      </c>
      <c r="AW384" s="13" t="s">
        <v>33</v>
      </c>
      <c r="AX384" s="13" t="s">
        <v>71</v>
      </c>
      <c r="AY384" s="238" t="s">
        <v>152</v>
      </c>
    </row>
    <row r="385" s="13" customFormat="1">
      <c r="A385" s="13"/>
      <c r="B385" s="228"/>
      <c r="C385" s="229"/>
      <c r="D385" s="221" t="s">
        <v>164</v>
      </c>
      <c r="E385" s="230" t="s">
        <v>19</v>
      </c>
      <c r="F385" s="231" t="s">
        <v>521</v>
      </c>
      <c r="G385" s="229"/>
      <c r="H385" s="232">
        <v>5</v>
      </c>
      <c r="I385" s="233"/>
      <c r="J385" s="229"/>
      <c r="K385" s="229"/>
      <c r="L385" s="234"/>
      <c r="M385" s="235"/>
      <c r="N385" s="236"/>
      <c r="O385" s="236"/>
      <c r="P385" s="236"/>
      <c r="Q385" s="236"/>
      <c r="R385" s="236"/>
      <c r="S385" s="236"/>
      <c r="T385" s="23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8" t="s">
        <v>164</v>
      </c>
      <c r="AU385" s="238" t="s">
        <v>81</v>
      </c>
      <c r="AV385" s="13" t="s">
        <v>81</v>
      </c>
      <c r="AW385" s="13" t="s">
        <v>33</v>
      </c>
      <c r="AX385" s="13" t="s">
        <v>71</v>
      </c>
      <c r="AY385" s="238" t="s">
        <v>152</v>
      </c>
    </row>
    <row r="386" s="13" customFormat="1">
      <c r="A386" s="13"/>
      <c r="B386" s="228"/>
      <c r="C386" s="229"/>
      <c r="D386" s="221" t="s">
        <v>164</v>
      </c>
      <c r="E386" s="230" t="s">
        <v>19</v>
      </c>
      <c r="F386" s="231" t="s">
        <v>522</v>
      </c>
      <c r="G386" s="229"/>
      <c r="H386" s="232">
        <v>2.04</v>
      </c>
      <c r="I386" s="233"/>
      <c r="J386" s="229"/>
      <c r="K386" s="229"/>
      <c r="L386" s="234"/>
      <c r="M386" s="235"/>
      <c r="N386" s="236"/>
      <c r="O386" s="236"/>
      <c r="P386" s="236"/>
      <c r="Q386" s="236"/>
      <c r="R386" s="236"/>
      <c r="S386" s="236"/>
      <c r="T386" s="237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8" t="s">
        <v>164</v>
      </c>
      <c r="AU386" s="238" t="s">
        <v>81</v>
      </c>
      <c r="AV386" s="13" t="s">
        <v>81</v>
      </c>
      <c r="AW386" s="13" t="s">
        <v>33</v>
      </c>
      <c r="AX386" s="13" t="s">
        <v>71</v>
      </c>
      <c r="AY386" s="238" t="s">
        <v>152</v>
      </c>
    </row>
    <row r="387" s="13" customFormat="1">
      <c r="A387" s="13"/>
      <c r="B387" s="228"/>
      <c r="C387" s="229"/>
      <c r="D387" s="221" t="s">
        <v>164</v>
      </c>
      <c r="E387" s="230" t="s">
        <v>19</v>
      </c>
      <c r="F387" s="231" t="s">
        <v>523</v>
      </c>
      <c r="G387" s="229"/>
      <c r="H387" s="232">
        <v>-10.5</v>
      </c>
      <c r="I387" s="233"/>
      <c r="J387" s="229"/>
      <c r="K387" s="229"/>
      <c r="L387" s="234"/>
      <c r="M387" s="235"/>
      <c r="N387" s="236"/>
      <c r="O387" s="236"/>
      <c r="P387" s="236"/>
      <c r="Q387" s="236"/>
      <c r="R387" s="236"/>
      <c r="S387" s="236"/>
      <c r="T387" s="23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8" t="s">
        <v>164</v>
      </c>
      <c r="AU387" s="238" t="s">
        <v>81</v>
      </c>
      <c r="AV387" s="13" t="s">
        <v>81</v>
      </c>
      <c r="AW387" s="13" t="s">
        <v>33</v>
      </c>
      <c r="AX387" s="13" t="s">
        <v>71</v>
      </c>
      <c r="AY387" s="238" t="s">
        <v>152</v>
      </c>
    </row>
    <row r="388" s="13" customFormat="1">
      <c r="A388" s="13"/>
      <c r="B388" s="228"/>
      <c r="C388" s="229"/>
      <c r="D388" s="221" t="s">
        <v>164</v>
      </c>
      <c r="E388" s="230" t="s">
        <v>19</v>
      </c>
      <c r="F388" s="231" t="s">
        <v>524</v>
      </c>
      <c r="G388" s="229"/>
      <c r="H388" s="232">
        <v>-2.25</v>
      </c>
      <c r="I388" s="233"/>
      <c r="J388" s="229"/>
      <c r="K388" s="229"/>
      <c r="L388" s="234"/>
      <c r="M388" s="235"/>
      <c r="N388" s="236"/>
      <c r="O388" s="236"/>
      <c r="P388" s="236"/>
      <c r="Q388" s="236"/>
      <c r="R388" s="236"/>
      <c r="S388" s="236"/>
      <c r="T388" s="237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8" t="s">
        <v>164</v>
      </c>
      <c r="AU388" s="238" t="s">
        <v>81</v>
      </c>
      <c r="AV388" s="13" t="s">
        <v>81</v>
      </c>
      <c r="AW388" s="13" t="s">
        <v>33</v>
      </c>
      <c r="AX388" s="13" t="s">
        <v>71</v>
      </c>
      <c r="AY388" s="238" t="s">
        <v>152</v>
      </c>
    </row>
    <row r="389" s="13" customFormat="1">
      <c r="A389" s="13"/>
      <c r="B389" s="228"/>
      <c r="C389" s="229"/>
      <c r="D389" s="221" t="s">
        <v>164</v>
      </c>
      <c r="E389" s="230" t="s">
        <v>19</v>
      </c>
      <c r="F389" s="231" t="s">
        <v>525</v>
      </c>
      <c r="G389" s="229"/>
      <c r="H389" s="232">
        <v>-4.1369999999999996</v>
      </c>
      <c r="I389" s="233"/>
      <c r="J389" s="229"/>
      <c r="K389" s="229"/>
      <c r="L389" s="234"/>
      <c r="M389" s="235"/>
      <c r="N389" s="236"/>
      <c r="O389" s="236"/>
      <c r="P389" s="236"/>
      <c r="Q389" s="236"/>
      <c r="R389" s="236"/>
      <c r="S389" s="236"/>
      <c r="T389" s="23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8" t="s">
        <v>164</v>
      </c>
      <c r="AU389" s="238" t="s">
        <v>81</v>
      </c>
      <c r="AV389" s="13" t="s">
        <v>81</v>
      </c>
      <c r="AW389" s="13" t="s">
        <v>33</v>
      </c>
      <c r="AX389" s="13" t="s">
        <v>71</v>
      </c>
      <c r="AY389" s="238" t="s">
        <v>152</v>
      </c>
    </row>
    <row r="390" s="13" customFormat="1">
      <c r="A390" s="13"/>
      <c r="B390" s="228"/>
      <c r="C390" s="229"/>
      <c r="D390" s="221" t="s">
        <v>164</v>
      </c>
      <c r="E390" s="230" t="s">
        <v>19</v>
      </c>
      <c r="F390" s="231" t="s">
        <v>526</v>
      </c>
      <c r="G390" s="229"/>
      <c r="H390" s="232">
        <v>-22.064</v>
      </c>
      <c r="I390" s="233"/>
      <c r="J390" s="229"/>
      <c r="K390" s="229"/>
      <c r="L390" s="234"/>
      <c r="M390" s="235"/>
      <c r="N390" s="236"/>
      <c r="O390" s="236"/>
      <c r="P390" s="236"/>
      <c r="Q390" s="236"/>
      <c r="R390" s="236"/>
      <c r="S390" s="236"/>
      <c r="T390" s="237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8" t="s">
        <v>164</v>
      </c>
      <c r="AU390" s="238" t="s">
        <v>81</v>
      </c>
      <c r="AV390" s="13" t="s">
        <v>81</v>
      </c>
      <c r="AW390" s="13" t="s">
        <v>33</v>
      </c>
      <c r="AX390" s="13" t="s">
        <v>71</v>
      </c>
      <c r="AY390" s="238" t="s">
        <v>152</v>
      </c>
    </row>
    <row r="391" s="13" customFormat="1">
      <c r="A391" s="13"/>
      <c r="B391" s="228"/>
      <c r="C391" s="229"/>
      <c r="D391" s="221" t="s">
        <v>164</v>
      </c>
      <c r="E391" s="230" t="s">
        <v>19</v>
      </c>
      <c r="F391" s="231" t="s">
        <v>527</v>
      </c>
      <c r="G391" s="229"/>
      <c r="H391" s="232">
        <v>-1.7729999999999999</v>
      </c>
      <c r="I391" s="233"/>
      <c r="J391" s="229"/>
      <c r="K391" s="229"/>
      <c r="L391" s="234"/>
      <c r="M391" s="235"/>
      <c r="N391" s="236"/>
      <c r="O391" s="236"/>
      <c r="P391" s="236"/>
      <c r="Q391" s="236"/>
      <c r="R391" s="236"/>
      <c r="S391" s="236"/>
      <c r="T391" s="23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8" t="s">
        <v>164</v>
      </c>
      <c r="AU391" s="238" t="s">
        <v>81</v>
      </c>
      <c r="AV391" s="13" t="s">
        <v>81</v>
      </c>
      <c r="AW391" s="13" t="s">
        <v>33</v>
      </c>
      <c r="AX391" s="13" t="s">
        <v>71</v>
      </c>
      <c r="AY391" s="238" t="s">
        <v>152</v>
      </c>
    </row>
    <row r="392" s="15" customFormat="1">
      <c r="A392" s="15"/>
      <c r="B392" s="250"/>
      <c r="C392" s="251"/>
      <c r="D392" s="221" t="s">
        <v>164</v>
      </c>
      <c r="E392" s="252" t="s">
        <v>19</v>
      </c>
      <c r="F392" s="253" t="s">
        <v>230</v>
      </c>
      <c r="G392" s="251"/>
      <c r="H392" s="254">
        <v>336.01899999999989</v>
      </c>
      <c r="I392" s="255"/>
      <c r="J392" s="251"/>
      <c r="K392" s="251"/>
      <c r="L392" s="256"/>
      <c r="M392" s="257"/>
      <c r="N392" s="258"/>
      <c r="O392" s="258"/>
      <c r="P392" s="258"/>
      <c r="Q392" s="258"/>
      <c r="R392" s="258"/>
      <c r="S392" s="258"/>
      <c r="T392" s="259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0" t="s">
        <v>164</v>
      </c>
      <c r="AU392" s="260" t="s">
        <v>81</v>
      </c>
      <c r="AV392" s="15" t="s">
        <v>175</v>
      </c>
      <c r="AW392" s="15" t="s">
        <v>33</v>
      </c>
      <c r="AX392" s="15" t="s">
        <v>71</v>
      </c>
      <c r="AY392" s="260" t="s">
        <v>152</v>
      </c>
    </row>
    <row r="393" s="13" customFormat="1">
      <c r="A393" s="13"/>
      <c r="B393" s="228"/>
      <c r="C393" s="229"/>
      <c r="D393" s="221" t="s">
        <v>164</v>
      </c>
      <c r="E393" s="230" t="s">
        <v>19</v>
      </c>
      <c r="F393" s="231" t="s">
        <v>528</v>
      </c>
      <c r="G393" s="229"/>
      <c r="H393" s="232">
        <v>41.174999999999997</v>
      </c>
      <c r="I393" s="233"/>
      <c r="J393" s="229"/>
      <c r="K393" s="229"/>
      <c r="L393" s="234"/>
      <c r="M393" s="235"/>
      <c r="N393" s="236"/>
      <c r="O393" s="236"/>
      <c r="P393" s="236"/>
      <c r="Q393" s="236"/>
      <c r="R393" s="236"/>
      <c r="S393" s="236"/>
      <c r="T393" s="237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8" t="s">
        <v>164</v>
      </c>
      <c r="AU393" s="238" t="s">
        <v>81</v>
      </c>
      <c r="AV393" s="13" t="s">
        <v>81</v>
      </c>
      <c r="AW393" s="13" t="s">
        <v>33</v>
      </c>
      <c r="AX393" s="13" t="s">
        <v>71</v>
      </c>
      <c r="AY393" s="238" t="s">
        <v>152</v>
      </c>
    </row>
    <row r="394" s="13" customFormat="1">
      <c r="A394" s="13"/>
      <c r="B394" s="228"/>
      <c r="C394" s="229"/>
      <c r="D394" s="221" t="s">
        <v>164</v>
      </c>
      <c r="E394" s="230" t="s">
        <v>19</v>
      </c>
      <c r="F394" s="231" t="s">
        <v>529</v>
      </c>
      <c r="G394" s="229"/>
      <c r="H394" s="232">
        <v>5.952</v>
      </c>
      <c r="I394" s="233"/>
      <c r="J394" s="229"/>
      <c r="K394" s="229"/>
      <c r="L394" s="234"/>
      <c r="M394" s="235"/>
      <c r="N394" s="236"/>
      <c r="O394" s="236"/>
      <c r="P394" s="236"/>
      <c r="Q394" s="236"/>
      <c r="R394" s="236"/>
      <c r="S394" s="236"/>
      <c r="T394" s="237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8" t="s">
        <v>164</v>
      </c>
      <c r="AU394" s="238" t="s">
        <v>81</v>
      </c>
      <c r="AV394" s="13" t="s">
        <v>81</v>
      </c>
      <c r="AW394" s="13" t="s">
        <v>33</v>
      </c>
      <c r="AX394" s="13" t="s">
        <v>71</v>
      </c>
      <c r="AY394" s="238" t="s">
        <v>152</v>
      </c>
    </row>
    <row r="395" s="13" customFormat="1">
      <c r="A395" s="13"/>
      <c r="B395" s="228"/>
      <c r="C395" s="229"/>
      <c r="D395" s="221" t="s">
        <v>164</v>
      </c>
      <c r="E395" s="230" t="s">
        <v>19</v>
      </c>
      <c r="F395" s="231" t="s">
        <v>530</v>
      </c>
      <c r="G395" s="229"/>
      <c r="H395" s="232">
        <v>5.4740000000000002</v>
      </c>
      <c r="I395" s="233"/>
      <c r="J395" s="229"/>
      <c r="K395" s="229"/>
      <c r="L395" s="234"/>
      <c r="M395" s="235"/>
      <c r="N395" s="236"/>
      <c r="O395" s="236"/>
      <c r="P395" s="236"/>
      <c r="Q395" s="236"/>
      <c r="R395" s="236"/>
      <c r="S395" s="236"/>
      <c r="T395" s="237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8" t="s">
        <v>164</v>
      </c>
      <c r="AU395" s="238" t="s">
        <v>81</v>
      </c>
      <c r="AV395" s="13" t="s">
        <v>81</v>
      </c>
      <c r="AW395" s="13" t="s">
        <v>33</v>
      </c>
      <c r="AX395" s="13" t="s">
        <v>71</v>
      </c>
      <c r="AY395" s="238" t="s">
        <v>152</v>
      </c>
    </row>
    <row r="396" s="13" customFormat="1">
      <c r="A396" s="13"/>
      <c r="B396" s="228"/>
      <c r="C396" s="229"/>
      <c r="D396" s="221" t="s">
        <v>164</v>
      </c>
      <c r="E396" s="230" t="s">
        <v>19</v>
      </c>
      <c r="F396" s="231" t="s">
        <v>531</v>
      </c>
      <c r="G396" s="229"/>
      <c r="H396" s="232">
        <v>34.829999999999998</v>
      </c>
      <c r="I396" s="233"/>
      <c r="J396" s="229"/>
      <c r="K396" s="229"/>
      <c r="L396" s="234"/>
      <c r="M396" s="235"/>
      <c r="N396" s="236"/>
      <c r="O396" s="236"/>
      <c r="P396" s="236"/>
      <c r="Q396" s="236"/>
      <c r="R396" s="236"/>
      <c r="S396" s="236"/>
      <c r="T396" s="237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8" t="s">
        <v>164</v>
      </c>
      <c r="AU396" s="238" t="s">
        <v>81</v>
      </c>
      <c r="AV396" s="13" t="s">
        <v>81</v>
      </c>
      <c r="AW396" s="13" t="s">
        <v>33</v>
      </c>
      <c r="AX396" s="13" t="s">
        <v>71</v>
      </c>
      <c r="AY396" s="238" t="s">
        <v>152</v>
      </c>
    </row>
    <row r="397" s="13" customFormat="1">
      <c r="A397" s="13"/>
      <c r="B397" s="228"/>
      <c r="C397" s="229"/>
      <c r="D397" s="221" t="s">
        <v>164</v>
      </c>
      <c r="E397" s="230" t="s">
        <v>19</v>
      </c>
      <c r="F397" s="231" t="s">
        <v>532</v>
      </c>
      <c r="G397" s="229"/>
      <c r="H397" s="232">
        <v>45.441000000000002</v>
      </c>
      <c r="I397" s="233"/>
      <c r="J397" s="229"/>
      <c r="K397" s="229"/>
      <c r="L397" s="234"/>
      <c r="M397" s="235"/>
      <c r="N397" s="236"/>
      <c r="O397" s="236"/>
      <c r="P397" s="236"/>
      <c r="Q397" s="236"/>
      <c r="R397" s="236"/>
      <c r="S397" s="236"/>
      <c r="T397" s="23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8" t="s">
        <v>164</v>
      </c>
      <c r="AU397" s="238" t="s">
        <v>81</v>
      </c>
      <c r="AV397" s="13" t="s">
        <v>81</v>
      </c>
      <c r="AW397" s="13" t="s">
        <v>33</v>
      </c>
      <c r="AX397" s="13" t="s">
        <v>71</v>
      </c>
      <c r="AY397" s="238" t="s">
        <v>152</v>
      </c>
    </row>
    <row r="398" s="13" customFormat="1">
      <c r="A398" s="13"/>
      <c r="B398" s="228"/>
      <c r="C398" s="229"/>
      <c r="D398" s="221" t="s">
        <v>164</v>
      </c>
      <c r="E398" s="230" t="s">
        <v>19</v>
      </c>
      <c r="F398" s="231" t="s">
        <v>533</v>
      </c>
      <c r="G398" s="229"/>
      <c r="H398" s="232">
        <v>39.231000000000002</v>
      </c>
      <c r="I398" s="233"/>
      <c r="J398" s="229"/>
      <c r="K398" s="229"/>
      <c r="L398" s="234"/>
      <c r="M398" s="235"/>
      <c r="N398" s="236"/>
      <c r="O398" s="236"/>
      <c r="P398" s="236"/>
      <c r="Q398" s="236"/>
      <c r="R398" s="236"/>
      <c r="S398" s="236"/>
      <c r="T398" s="237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8" t="s">
        <v>164</v>
      </c>
      <c r="AU398" s="238" t="s">
        <v>81</v>
      </c>
      <c r="AV398" s="13" t="s">
        <v>81</v>
      </c>
      <c r="AW398" s="13" t="s">
        <v>33</v>
      </c>
      <c r="AX398" s="13" t="s">
        <v>71</v>
      </c>
      <c r="AY398" s="238" t="s">
        <v>152</v>
      </c>
    </row>
    <row r="399" s="13" customFormat="1">
      <c r="A399" s="13"/>
      <c r="B399" s="228"/>
      <c r="C399" s="229"/>
      <c r="D399" s="221" t="s">
        <v>164</v>
      </c>
      <c r="E399" s="230" t="s">
        <v>19</v>
      </c>
      <c r="F399" s="231" t="s">
        <v>534</v>
      </c>
      <c r="G399" s="229"/>
      <c r="H399" s="232">
        <v>34.209000000000003</v>
      </c>
      <c r="I399" s="233"/>
      <c r="J399" s="229"/>
      <c r="K399" s="229"/>
      <c r="L399" s="234"/>
      <c r="M399" s="235"/>
      <c r="N399" s="236"/>
      <c r="O399" s="236"/>
      <c r="P399" s="236"/>
      <c r="Q399" s="236"/>
      <c r="R399" s="236"/>
      <c r="S399" s="236"/>
      <c r="T399" s="23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8" t="s">
        <v>164</v>
      </c>
      <c r="AU399" s="238" t="s">
        <v>81</v>
      </c>
      <c r="AV399" s="13" t="s">
        <v>81</v>
      </c>
      <c r="AW399" s="13" t="s">
        <v>33</v>
      </c>
      <c r="AX399" s="13" t="s">
        <v>71</v>
      </c>
      <c r="AY399" s="238" t="s">
        <v>152</v>
      </c>
    </row>
    <row r="400" s="13" customFormat="1">
      <c r="A400" s="13"/>
      <c r="B400" s="228"/>
      <c r="C400" s="229"/>
      <c r="D400" s="221" t="s">
        <v>164</v>
      </c>
      <c r="E400" s="230" t="s">
        <v>19</v>
      </c>
      <c r="F400" s="231" t="s">
        <v>535</v>
      </c>
      <c r="G400" s="229"/>
      <c r="H400" s="232">
        <v>0.73999999999999999</v>
      </c>
      <c r="I400" s="233"/>
      <c r="J400" s="229"/>
      <c r="K400" s="229"/>
      <c r="L400" s="234"/>
      <c r="M400" s="235"/>
      <c r="N400" s="236"/>
      <c r="O400" s="236"/>
      <c r="P400" s="236"/>
      <c r="Q400" s="236"/>
      <c r="R400" s="236"/>
      <c r="S400" s="236"/>
      <c r="T400" s="237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8" t="s">
        <v>164</v>
      </c>
      <c r="AU400" s="238" t="s">
        <v>81</v>
      </c>
      <c r="AV400" s="13" t="s">
        <v>81</v>
      </c>
      <c r="AW400" s="13" t="s">
        <v>33</v>
      </c>
      <c r="AX400" s="13" t="s">
        <v>71</v>
      </c>
      <c r="AY400" s="238" t="s">
        <v>152</v>
      </c>
    </row>
    <row r="401" s="13" customFormat="1">
      <c r="A401" s="13"/>
      <c r="B401" s="228"/>
      <c r="C401" s="229"/>
      <c r="D401" s="221" t="s">
        <v>164</v>
      </c>
      <c r="E401" s="230" t="s">
        <v>19</v>
      </c>
      <c r="F401" s="231" t="s">
        <v>536</v>
      </c>
      <c r="G401" s="229"/>
      <c r="H401" s="232">
        <v>-1.3500000000000001</v>
      </c>
      <c r="I401" s="233"/>
      <c r="J401" s="229"/>
      <c r="K401" s="229"/>
      <c r="L401" s="234"/>
      <c r="M401" s="235"/>
      <c r="N401" s="236"/>
      <c r="O401" s="236"/>
      <c r="P401" s="236"/>
      <c r="Q401" s="236"/>
      <c r="R401" s="236"/>
      <c r="S401" s="236"/>
      <c r="T401" s="237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8" t="s">
        <v>164</v>
      </c>
      <c r="AU401" s="238" t="s">
        <v>81</v>
      </c>
      <c r="AV401" s="13" t="s">
        <v>81</v>
      </c>
      <c r="AW401" s="13" t="s">
        <v>33</v>
      </c>
      <c r="AX401" s="13" t="s">
        <v>71</v>
      </c>
      <c r="AY401" s="238" t="s">
        <v>152</v>
      </c>
    </row>
    <row r="402" s="13" customFormat="1">
      <c r="A402" s="13"/>
      <c r="B402" s="228"/>
      <c r="C402" s="229"/>
      <c r="D402" s="221" t="s">
        <v>164</v>
      </c>
      <c r="E402" s="230" t="s">
        <v>19</v>
      </c>
      <c r="F402" s="231" t="s">
        <v>537</v>
      </c>
      <c r="G402" s="229"/>
      <c r="H402" s="232">
        <v>-6.75</v>
      </c>
      <c r="I402" s="233"/>
      <c r="J402" s="229"/>
      <c r="K402" s="229"/>
      <c r="L402" s="234"/>
      <c r="M402" s="235"/>
      <c r="N402" s="236"/>
      <c r="O402" s="236"/>
      <c r="P402" s="236"/>
      <c r="Q402" s="236"/>
      <c r="R402" s="236"/>
      <c r="S402" s="236"/>
      <c r="T402" s="23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8" t="s">
        <v>164</v>
      </c>
      <c r="AU402" s="238" t="s">
        <v>81</v>
      </c>
      <c r="AV402" s="13" t="s">
        <v>81</v>
      </c>
      <c r="AW402" s="13" t="s">
        <v>33</v>
      </c>
      <c r="AX402" s="13" t="s">
        <v>71</v>
      </c>
      <c r="AY402" s="238" t="s">
        <v>152</v>
      </c>
    </row>
    <row r="403" s="13" customFormat="1">
      <c r="A403" s="13"/>
      <c r="B403" s="228"/>
      <c r="C403" s="229"/>
      <c r="D403" s="221" t="s">
        <v>164</v>
      </c>
      <c r="E403" s="230" t="s">
        <v>19</v>
      </c>
      <c r="F403" s="231" t="s">
        <v>538</v>
      </c>
      <c r="G403" s="229"/>
      <c r="H403" s="232">
        <v>-1.8</v>
      </c>
      <c r="I403" s="233"/>
      <c r="J403" s="229"/>
      <c r="K403" s="229"/>
      <c r="L403" s="234"/>
      <c r="M403" s="235"/>
      <c r="N403" s="236"/>
      <c r="O403" s="236"/>
      <c r="P403" s="236"/>
      <c r="Q403" s="236"/>
      <c r="R403" s="236"/>
      <c r="S403" s="236"/>
      <c r="T403" s="23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8" t="s">
        <v>164</v>
      </c>
      <c r="AU403" s="238" t="s">
        <v>81</v>
      </c>
      <c r="AV403" s="13" t="s">
        <v>81</v>
      </c>
      <c r="AW403" s="13" t="s">
        <v>33</v>
      </c>
      <c r="AX403" s="13" t="s">
        <v>71</v>
      </c>
      <c r="AY403" s="238" t="s">
        <v>152</v>
      </c>
    </row>
    <row r="404" s="13" customFormat="1">
      <c r="A404" s="13"/>
      <c r="B404" s="228"/>
      <c r="C404" s="229"/>
      <c r="D404" s="221" t="s">
        <v>164</v>
      </c>
      <c r="E404" s="230" t="s">
        <v>19</v>
      </c>
      <c r="F404" s="231" t="s">
        <v>539</v>
      </c>
      <c r="G404" s="229"/>
      <c r="H404" s="232">
        <v>-0.54000000000000004</v>
      </c>
      <c r="I404" s="233"/>
      <c r="J404" s="229"/>
      <c r="K404" s="229"/>
      <c r="L404" s="234"/>
      <c r="M404" s="235"/>
      <c r="N404" s="236"/>
      <c r="O404" s="236"/>
      <c r="P404" s="236"/>
      <c r="Q404" s="236"/>
      <c r="R404" s="236"/>
      <c r="S404" s="236"/>
      <c r="T404" s="237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8" t="s">
        <v>164</v>
      </c>
      <c r="AU404" s="238" t="s">
        <v>81</v>
      </c>
      <c r="AV404" s="13" t="s">
        <v>81</v>
      </c>
      <c r="AW404" s="13" t="s">
        <v>33</v>
      </c>
      <c r="AX404" s="13" t="s">
        <v>71</v>
      </c>
      <c r="AY404" s="238" t="s">
        <v>152</v>
      </c>
    </row>
    <row r="405" s="13" customFormat="1">
      <c r="A405" s="13"/>
      <c r="B405" s="228"/>
      <c r="C405" s="229"/>
      <c r="D405" s="221" t="s">
        <v>164</v>
      </c>
      <c r="E405" s="230" t="s">
        <v>19</v>
      </c>
      <c r="F405" s="231" t="s">
        <v>540</v>
      </c>
      <c r="G405" s="229"/>
      <c r="H405" s="232">
        <v>-0.97799999999999998</v>
      </c>
      <c r="I405" s="233"/>
      <c r="J405" s="229"/>
      <c r="K405" s="229"/>
      <c r="L405" s="234"/>
      <c r="M405" s="235"/>
      <c r="N405" s="236"/>
      <c r="O405" s="236"/>
      <c r="P405" s="236"/>
      <c r="Q405" s="236"/>
      <c r="R405" s="236"/>
      <c r="S405" s="236"/>
      <c r="T405" s="237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8" t="s">
        <v>164</v>
      </c>
      <c r="AU405" s="238" t="s">
        <v>81</v>
      </c>
      <c r="AV405" s="13" t="s">
        <v>81</v>
      </c>
      <c r="AW405" s="13" t="s">
        <v>33</v>
      </c>
      <c r="AX405" s="13" t="s">
        <v>71</v>
      </c>
      <c r="AY405" s="238" t="s">
        <v>152</v>
      </c>
    </row>
    <row r="406" s="13" customFormat="1">
      <c r="A406" s="13"/>
      <c r="B406" s="228"/>
      <c r="C406" s="229"/>
      <c r="D406" s="221" t="s">
        <v>164</v>
      </c>
      <c r="E406" s="230" t="s">
        <v>19</v>
      </c>
      <c r="F406" s="231" t="s">
        <v>541</v>
      </c>
      <c r="G406" s="229"/>
      <c r="H406" s="232">
        <v>-1.1819999999999999</v>
      </c>
      <c r="I406" s="233"/>
      <c r="J406" s="229"/>
      <c r="K406" s="229"/>
      <c r="L406" s="234"/>
      <c r="M406" s="235"/>
      <c r="N406" s="236"/>
      <c r="O406" s="236"/>
      <c r="P406" s="236"/>
      <c r="Q406" s="236"/>
      <c r="R406" s="236"/>
      <c r="S406" s="236"/>
      <c r="T406" s="23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8" t="s">
        <v>164</v>
      </c>
      <c r="AU406" s="238" t="s">
        <v>81</v>
      </c>
      <c r="AV406" s="13" t="s">
        <v>81</v>
      </c>
      <c r="AW406" s="13" t="s">
        <v>33</v>
      </c>
      <c r="AX406" s="13" t="s">
        <v>71</v>
      </c>
      <c r="AY406" s="238" t="s">
        <v>152</v>
      </c>
    </row>
    <row r="407" s="13" customFormat="1">
      <c r="A407" s="13"/>
      <c r="B407" s="228"/>
      <c r="C407" s="229"/>
      <c r="D407" s="221" t="s">
        <v>164</v>
      </c>
      <c r="E407" s="230" t="s">
        <v>19</v>
      </c>
      <c r="F407" s="231" t="s">
        <v>542</v>
      </c>
      <c r="G407" s="229"/>
      <c r="H407" s="232">
        <v>-9.4559999999999995</v>
      </c>
      <c r="I407" s="233"/>
      <c r="J407" s="229"/>
      <c r="K407" s="229"/>
      <c r="L407" s="234"/>
      <c r="M407" s="235"/>
      <c r="N407" s="236"/>
      <c r="O407" s="236"/>
      <c r="P407" s="236"/>
      <c r="Q407" s="236"/>
      <c r="R407" s="236"/>
      <c r="S407" s="236"/>
      <c r="T407" s="237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8" t="s">
        <v>164</v>
      </c>
      <c r="AU407" s="238" t="s">
        <v>81</v>
      </c>
      <c r="AV407" s="13" t="s">
        <v>81</v>
      </c>
      <c r="AW407" s="13" t="s">
        <v>33</v>
      </c>
      <c r="AX407" s="13" t="s">
        <v>71</v>
      </c>
      <c r="AY407" s="238" t="s">
        <v>152</v>
      </c>
    </row>
    <row r="408" s="13" customFormat="1">
      <c r="A408" s="13"/>
      <c r="B408" s="228"/>
      <c r="C408" s="229"/>
      <c r="D408" s="221" t="s">
        <v>164</v>
      </c>
      <c r="E408" s="230" t="s">
        <v>19</v>
      </c>
      <c r="F408" s="231" t="s">
        <v>527</v>
      </c>
      <c r="G408" s="229"/>
      <c r="H408" s="232">
        <v>-1.7729999999999999</v>
      </c>
      <c r="I408" s="233"/>
      <c r="J408" s="229"/>
      <c r="K408" s="229"/>
      <c r="L408" s="234"/>
      <c r="M408" s="235"/>
      <c r="N408" s="236"/>
      <c r="O408" s="236"/>
      <c r="P408" s="236"/>
      <c r="Q408" s="236"/>
      <c r="R408" s="236"/>
      <c r="S408" s="236"/>
      <c r="T408" s="237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8" t="s">
        <v>164</v>
      </c>
      <c r="AU408" s="238" t="s">
        <v>81</v>
      </c>
      <c r="AV408" s="13" t="s">
        <v>81</v>
      </c>
      <c r="AW408" s="13" t="s">
        <v>33</v>
      </c>
      <c r="AX408" s="13" t="s">
        <v>71</v>
      </c>
      <c r="AY408" s="238" t="s">
        <v>152</v>
      </c>
    </row>
    <row r="409" s="13" customFormat="1">
      <c r="A409" s="13"/>
      <c r="B409" s="228"/>
      <c r="C409" s="229"/>
      <c r="D409" s="221" t="s">
        <v>164</v>
      </c>
      <c r="E409" s="230" t="s">
        <v>19</v>
      </c>
      <c r="F409" s="231" t="s">
        <v>543</v>
      </c>
      <c r="G409" s="229"/>
      <c r="H409" s="232">
        <v>-11.73</v>
      </c>
      <c r="I409" s="233"/>
      <c r="J409" s="229"/>
      <c r="K409" s="229"/>
      <c r="L409" s="234"/>
      <c r="M409" s="235"/>
      <c r="N409" s="236"/>
      <c r="O409" s="236"/>
      <c r="P409" s="236"/>
      <c r="Q409" s="236"/>
      <c r="R409" s="236"/>
      <c r="S409" s="236"/>
      <c r="T409" s="237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8" t="s">
        <v>164</v>
      </c>
      <c r="AU409" s="238" t="s">
        <v>81</v>
      </c>
      <c r="AV409" s="13" t="s">
        <v>81</v>
      </c>
      <c r="AW409" s="13" t="s">
        <v>33</v>
      </c>
      <c r="AX409" s="13" t="s">
        <v>71</v>
      </c>
      <c r="AY409" s="238" t="s">
        <v>152</v>
      </c>
    </row>
    <row r="410" s="13" customFormat="1">
      <c r="A410" s="13"/>
      <c r="B410" s="228"/>
      <c r="C410" s="229"/>
      <c r="D410" s="221" t="s">
        <v>164</v>
      </c>
      <c r="E410" s="230" t="s">
        <v>19</v>
      </c>
      <c r="F410" s="231" t="s">
        <v>544</v>
      </c>
      <c r="G410" s="229"/>
      <c r="H410" s="232">
        <v>3.375</v>
      </c>
      <c r="I410" s="233"/>
      <c r="J410" s="229"/>
      <c r="K410" s="229"/>
      <c r="L410" s="234"/>
      <c r="M410" s="235"/>
      <c r="N410" s="236"/>
      <c r="O410" s="236"/>
      <c r="P410" s="236"/>
      <c r="Q410" s="236"/>
      <c r="R410" s="236"/>
      <c r="S410" s="236"/>
      <c r="T410" s="237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8" t="s">
        <v>164</v>
      </c>
      <c r="AU410" s="238" t="s">
        <v>81</v>
      </c>
      <c r="AV410" s="13" t="s">
        <v>81</v>
      </c>
      <c r="AW410" s="13" t="s">
        <v>33</v>
      </c>
      <c r="AX410" s="13" t="s">
        <v>71</v>
      </c>
      <c r="AY410" s="238" t="s">
        <v>152</v>
      </c>
    </row>
    <row r="411" s="13" customFormat="1">
      <c r="A411" s="13"/>
      <c r="B411" s="228"/>
      <c r="C411" s="229"/>
      <c r="D411" s="221" t="s">
        <v>164</v>
      </c>
      <c r="E411" s="230" t="s">
        <v>19</v>
      </c>
      <c r="F411" s="231" t="s">
        <v>545</v>
      </c>
      <c r="G411" s="229"/>
      <c r="H411" s="232">
        <v>1.1699999999999999</v>
      </c>
      <c r="I411" s="233"/>
      <c r="J411" s="229"/>
      <c r="K411" s="229"/>
      <c r="L411" s="234"/>
      <c r="M411" s="235"/>
      <c r="N411" s="236"/>
      <c r="O411" s="236"/>
      <c r="P411" s="236"/>
      <c r="Q411" s="236"/>
      <c r="R411" s="236"/>
      <c r="S411" s="236"/>
      <c r="T411" s="237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8" t="s">
        <v>164</v>
      </c>
      <c r="AU411" s="238" t="s">
        <v>81</v>
      </c>
      <c r="AV411" s="13" t="s">
        <v>81</v>
      </c>
      <c r="AW411" s="13" t="s">
        <v>33</v>
      </c>
      <c r="AX411" s="13" t="s">
        <v>71</v>
      </c>
      <c r="AY411" s="238" t="s">
        <v>152</v>
      </c>
    </row>
    <row r="412" s="13" customFormat="1">
      <c r="A412" s="13"/>
      <c r="B412" s="228"/>
      <c r="C412" s="229"/>
      <c r="D412" s="221" t="s">
        <v>164</v>
      </c>
      <c r="E412" s="230" t="s">
        <v>19</v>
      </c>
      <c r="F412" s="231" t="s">
        <v>546</v>
      </c>
      <c r="G412" s="229"/>
      <c r="H412" s="232">
        <v>1.26</v>
      </c>
      <c r="I412" s="233"/>
      <c r="J412" s="229"/>
      <c r="K412" s="229"/>
      <c r="L412" s="234"/>
      <c r="M412" s="235"/>
      <c r="N412" s="236"/>
      <c r="O412" s="236"/>
      <c r="P412" s="236"/>
      <c r="Q412" s="236"/>
      <c r="R412" s="236"/>
      <c r="S412" s="236"/>
      <c r="T412" s="237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8" t="s">
        <v>164</v>
      </c>
      <c r="AU412" s="238" t="s">
        <v>81</v>
      </c>
      <c r="AV412" s="13" t="s">
        <v>81</v>
      </c>
      <c r="AW412" s="13" t="s">
        <v>33</v>
      </c>
      <c r="AX412" s="13" t="s">
        <v>71</v>
      </c>
      <c r="AY412" s="238" t="s">
        <v>152</v>
      </c>
    </row>
    <row r="413" s="15" customFormat="1">
      <c r="A413" s="15"/>
      <c r="B413" s="250"/>
      <c r="C413" s="251"/>
      <c r="D413" s="221" t="s">
        <v>164</v>
      </c>
      <c r="E413" s="252" t="s">
        <v>19</v>
      </c>
      <c r="F413" s="253" t="s">
        <v>230</v>
      </c>
      <c r="G413" s="251"/>
      <c r="H413" s="254">
        <v>177.29800000000003</v>
      </c>
      <c r="I413" s="255"/>
      <c r="J413" s="251"/>
      <c r="K413" s="251"/>
      <c r="L413" s="256"/>
      <c r="M413" s="257"/>
      <c r="N413" s="258"/>
      <c r="O413" s="258"/>
      <c r="P413" s="258"/>
      <c r="Q413" s="258"/>
      <c r="R413" s="258"/>
      <c r="S413" s="258"/>
      <c r="T413" s="259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0" t="s">
        <v>164</v>
      </c>
      <c r="AU413" s="260" t="s">
        <v>81</v>
      </c>
      <c r="AV413" s="15" t="s">
        <v>175</v>
      </c>
      <c r="AW413" s="15" t="s">
        <v>33</v>
      </c>
      <c r="AX413" s="15" t="s">
        <v>71</v>
      </c>
      <c r="AY413" s="260" t="s">
        <v>152</v>
      </c>
    </row>
    <row r="414" s="13" customFormat="1">
      <c r="A414" s="13"/>
      <c r="B414" s="228"/>
      <c r="C414" s="229"/>
      <c r="D414" s="221" t="s">
        <v>164</v>
      </c>
      <c r="E414" s="230" t="s">
        <v>19</v>
      </c>
      <c r="F414" s="231" t="s">
        <v>547</v>
      </c>
      <c r="G414" s="229"/>
      <c r="H414" s="232">
        <v>16.481999999999999</v>
      </c>
      <c r="I414" s="233"/>
      <c r="J414" s="229"/>
      <c r="K414" s="229"/>
      <c r="L414" s="234"/>
      <c r="M414" s="235"/>
      <c r="N414" s="236"/>
      <c r="O414" s="236"/>
      <c r="P414" s="236"/>
      <c r="Q414" s="236"/>
      <c r="R414" s="236"/>
      <c r="S414" s="236"/>
      <c r="T414" s="23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8" t="s">
        <v>164</v>
      </c>
      <c r="AU414" s="238" t="s">
        <v>81</v>
      </c>
      <c r="AV414" s="13" t="s">
        <v>81</v>
      </c>
      <c r="AW414" s="13" t="s">
        <v>33</v>
      </c>
      <c r="AX414" s="13" t="s">
        <v>71</v>
      </c>
      <c r="AY414" s="238" t="s">
        <v>152</v>
      </c>
    </row>
    <row r="415" s="13" customFormat="1">
      <c r="A415" s="13"/>
      <c r="B415" s="228"/>
      <c r="C415" s="229"/>
      <c r="D415" s="221" t="s">
        <v>164</v>
      </c>
      <c r="E415" s="230" t="s">
        <v>19</v>
      </c>
      <c r="F415" s="231" t="s">
        <v>548</v>
      </c>
      <c r="G415" s="229"/>
      <c r="H415" s="232">
        <v>15.252000000000001</v>
      </c>
      <c r="I415" s="233"/>
      <c r="J415" s="229"/>
      <c r="K415" s="229"/>
      <c r="L415" s="234"/>
      <c r="M415" s="235"/>
      <c r="N415" s="236"/>
      <c r="O415" s="236"/>
      <c r="P415" s="236"/>
      <c r="Q415" s="236"/>
      <c r="R415" s="236"/>
      <c r="S415" s="236"/>
      <c r="T415" s="237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8" t="s">
        <v>164</v>
      </c>
      <c r="AU415" s="238" t="s">
        <v>81</v>
      </c>
      <c r="AV415" s="13" t="s">
        <v>81</v>
      </c>
      <c r="AW415" s="13" t="s">
        <v>33</v>
      </c>
      <c r="AX415" s="13" t="s">
        <v>71</v>
      </c>
      <c r="AY415" s="238" t="s">
        <v>152</v>
      </c>
    </row>
    <row r="416" s="13" customFormat="1">
      <c r="A416" s="13"/>
      <c r="B416" s="228"/>
      <c r="C416" s="229"/>
      <c r="D416" s="221" t="s">
        <v>164</v>
      </c>
      <c r="E416" s="230" t="s">
        <v>19</v>
      </c>
      <c r="F416" s="231" t="s">
        <v>549</v>
      </c>
      <c r="G416" s="229"/>
      <c r="H416" s="232">
        <v>23.765000000000001</v>
      </c>
      <c r="I416" s="233"/>
      <c r="J416" s="229"/>
      <c r="K416" s="229"/>
      <c r="L416" s="234"/>
      <c r="M416" s="235"/>
      <c r="N416" s="236"/>
      <c r="O416" s="236"/>
      <c r="P416" s="236"/>
      <c r="Q416" s="236"/>
      <c r="R416" s="236"/>
      <c r="S416" s="236"/>
      <c r="T416" s="237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8" t="s">
        <v>164</v>
      </c>
      <c r="AU416" s="238" t="s">
        <v>81</v>
      </c>
      <c r="AV416" s="13" t="s">
        <v>81</v>
      </c>
      <c r="AW416" s="13" t="s">
        <v>33</v>
      </c>
      <c r="AX416" s="13" t="s">
        <v>71</v>
      </c>
      <c r="AY416" s="238" t="s">
        <v>152</v>
      </c>
    </row>
    <row r="417" s="13" customFormat="1">
      <c r="A417" s="13"/>
      <c r="B417" s="228"/>
      <c r="C417" s="229"/>
      <c r="D417" s="221" t="s">
        <v>164</v>
      </c>
      <c r="E417" s="230" t="s">
        <v>19</v>
      </c>
      <c r="F417" s="231" t="s">
        <v>550</v>
      </c>
      <c r="G417" s="229"/>
      <c r="H417" s="232">
        <v>3.7349999999999999</v>
      </c>
      <c r="I417" s="233"/>
      <c r="J417" s="229"/>
      <c r="K417" s="229"/>
      <c r="L417" s="234"/>
      <c r="M417" s="235"/>
      <c r="N417" s="236"/>
      <c r="O417" s="236"/>
      <c r="P417" s="236"/>
      <c r="Q417" s="236"/>
      <c r="R417" s="236"/>
      <c r="S417" s="236"/>
      <c r="T417" s="23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8" t="s">
        <v>164</v>
      </c>
      <c r="AU417" s="238" t="s">
        <v>81</v>
      </c>
      <c r="AV417" s="13" t="s">
        <v>81</v>
      </c>
      <c r="AW417" s="13" t="s">
        <v>33</v>
      </c>
      <c r="AX417" s="13" t="s">
        <v>71</v>
      </c>
      <c r="AY417" s="238" t="s">
        <v>152</v>
      </c>
    </row>
    <row r="418" s="13" customFormat="1">
      <c r="A418" s="13"/>
      <c r="B418" s="228"/>
      <c r="C418" s="229"/>
      <c r="D418" s="221" t="s">
        <v>164</v>
      </c>
      <c r="E418" s="230" t="s">
        <v>19</v>
      </c>
      <c r="F418" s="231" t="s">
        <v>551</v>
      </c>
      <c r="G418" s="229"/>
      <c r="H418" s="232">
        <v>16.905000000000001</v>
      </c>
      <c r="I418" s="233"/>
      <c r="J418" s="229"/>
      <c r="K418" s="229"/>
      <c r="L418" s="234"/>
      <c r="M418" s="235"/>
      <c r="N418" s="236"/>
      <c r="O418" s="236"/>
      <c r="P418" s="236"/>
      <c r="Q418" s="236"/>
      <c r="R418" s="236"/>
      <c r="S418" s="236"/>
      <c r="T418" s="23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8" t="s">
        <v>164</v>
      </c>
      <c r="AU418" s="238" t="s">
        <v>81</v>
      </c>
      <c r="AV418" s="13" t="s">
        <v>81</v>
      </c>
      <c r="AW418" s="13" t="s">
        <v>33</v>
      </c>
      <c r="AX418" s="13" t="s">
        <v>71</v>
      </c>
      <c r="AY418" s="238" t="s">
        <v>152</v>
      </c>
    </row>
    <row r="419" s="13" customFormat="1">
      <c r="A419" s="13"/>
      <c r="B419" s="228"/>
      <c r="C419" s="229"/>
      <c r="D419" s="221" t="s">
        <v>164</v>
      </c>
      <c r="E419" s="230" t="s">
        <v>19</v>
      </c>
      <c r="F419" s="231" t="s">
        <v>552</v>
      </c>
      <c r="G419" s="229"/>
      <c r="H419" s="232">
        <v>46.549999999999997</v>
      </c>
      <c r="I419" s="233"/>
      <c r="J419" s="229"/>
      <c r="K419" s="229"/>
      <c r="L419" s="234"/>
      <c r="M419" s="235"/>
      <c r="N419" s="236"/>
      <c r="O419" s="236"/>
      <c r="P419" s="236"/>
      <c r="Q419" s="236"/>
      <c r="R419" s="236"/>
      <c r="S419" s="236"/>
      <c r="T419" s="237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8" t="s">
        <v>164</v>
      </c>
      <c r="AU419" s="238" t="s">
        <v>81</v>
      </c>
      <c r="AV419" s="13" t="s">
        <v>81</v>
      </c>
      <c r="AW419" s="13" t="s">
        <v>33</v>
      </c>
      <c r="AX419" s="13" t="s">
        <v>71</v>
      </c>
      <c r="AY419" s="238" t="s">
        <v>152</v>
      </c>
    </row>
    <row r="420" s="13" customFormat="1">
      <c r="A420" s="13"/>
      <c r="B420" s="228"/>
      <c r="C420" s="229"/>
      <c r="D420" s="221" t="s">
        <v>164</v>
      </c>
      <c r="E420" s="230" t="s">
        <v>19</v>
      </c>
      <c r="F420" s="231" t="s">
        <v>553</v>
      </c>
      <c r="G420" s="229"/>
      <c r="H420" s="232">
        <v>14.753</v>
      </c>
      <c r="I420" s="233"/>
      <c r="J420" s="229"/>
      <c r="K420" s="229"/>
      <c r="L420" s="234"/>
      <c r="M420" s="235"/>
      <c r="N420" s="236"/>
      <c r="O420" s="236"/>
      <c r="P420" s="236"/>
      <c r="Q420" s="236"/>
      <c r="R420" s="236"/>
      <c r="S420" s="236"/>
      <c r="T420" s="23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8" t="s">
        <v>164</v>
      </c>
      <c r="AU420" s="238" t="s">
        <v>81</v>
      </c>
      <c r="AV420" s="13" t="s">
        <v>81</v>
      </c>
      <c r="AW420" s="13" t="s">
        <v>33</v>
      </c>
      <c r="AX420" s="13" t="s">
        <v>71</v>
      </c>
      <c r="AY420" s="238" t="s">
        <v>152</v>
      </c>
    </row>
    <row r="421" s="13" customFormat="1">
      <c r="A421" s="13"/>
      <c r="B421" s="228"/>
      <c r="C421" s="229"/>
      <c r="D421" s="221" t="s">
        <v>164</v>
      </c>
      <c r="E421" s="230" t="s">
        <v>19</v>
      </c>
      <c r="F421" s="231" t="s">
        <v>554</v>
      </c>
      <c r="G421" s="229"/>
      <c r="H421" s="232">
        <v>1.913</v>
      </c>
      <c r="I421" s="233"/>
      <c r="J421" s="229"/>
      <c r="K421" s="229"/>
      <c r="L421" s="234"/>
      <c r="M421" s="235"/>
      <c r="N421" s="236"/>
      <c r="O421" s="236"/>
      <c r="P421" s="236"/>
      <c r="Q421" s="236"/>
      <c r="R421" s="236"/>
      <c r="S421" s="236"/>
      <c r="T421" s="237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8" t="s">
        <v>164</v>
      </c>
      <c r="AU421" s="238" t="s">
        <v>81</v>
      </c>
      <c r="AV421" s="13" t="s">
        <v>81</v>
      </c>
      <c r="AW421" s="13" t="s">
        <v>33</v>
      </c>
      <c r="AX421" s="13" t="s">
        <v>71</v>
      </c>
      <c r="AY421" s="238" t="s">
        <v>152</v>
      </c>
    </row>
    <row r="422" s="13" customFormat="1">
      <c r="A422" s="13"/>
      <c r="B422" s="228"/>
      <c r="C422" s="229"/>
      <c r="D422" s="221" t="s">
        <v>164</v>
      </c>
      <c r="E422" s="230" t="s">
        <v>19</v>
      </c>
      <c r="F422" s="231" t="s">
        <v>555</v>
      </c>
      <c r="G422" s="229"/>
      <c r="H422" s="232">
        <v>1.3200000000000001</v>
      </c>
      <c r="I422" s="233"/>
      <c r="J422" s="229"/>
      <c r="K422" s="229"/>
      <c r="L422" s="234"/>
      <c r="M422" s="235"/>
      <c r="N422" s="236"/>
      <c r="O422" s="236"/>
      <c r="P422" s="236"/>
      <c r="Q422" s="236"/>
      <c r="R422" s="236"/>
      <c r="S422" s="236"/>
      <c r="T422" s="237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8" t="s">
        <v>164</v>
      </c>
      <c r="AU422" s="238" t="s">
        <v>81</v>
      </c>
      <c r="AV422" s="13" t="s">
        <v>81</v>
      </c>
      <c r="AW422" s="13" t="s">
        <v>33</v>
      </c>
      <c r="AX422" s="13" t="s">
        <v>71</v>
      </c>
      <c r="AY422" s="238" t="s">
        <v>152</v>
      </c>
    </row>
    <row r="423" s="13" customFormat="1">
      <c r="A423" s="13"/>
      <c r="B423" s="228"/>
      <c r="C423" s="229"/>
      <c r="D423" s="221" t="s">
        <v>164</v>
      </c>
      <c r="E423" s="230" t="s">
        <v>19</v>
      </c>
      <c r="F423" s="231" t="s">
        <v>556</v>
      </c>
      <c r="G423" s="229"/>
      <c r="H423" s="232">
        <v>0.47999999999999998</v>
      </c>
      <c r="I423" s="233"/>
      <c r="J423" s="229"/>
      <c r="K423" s="229"/>
      <c r="L423" s="234"/>
      <c r="M423" s="235"/>
      <c r="N423" s="236"/>
      <c r="O423" s="236"/>
      <c r="P423" s="236"/>
      <c r="Q423" s="236"/>
      <c r="R423" s="236"/>
      <c r="S423" s="236"/>
      <c r="T423" s="237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8" t="s">
        <v>164</v>
      </c>
      <c r="AU423" s="238" t="s">
        <v>81</v>
      </c>
      <c r="AV423" s="13" t="s">
        <v>81</v>
      </c>
      <c r="AW423" s="13" t="s">
        <v>33</v>
      </c>
      <c r="AX423" s="13" t="s">
        <v>71</v>
      </c>
      <c r="AY423" s="238" t="s">
        <v>152</v>
      </c>
    </row>
    <row r="424" s="13" customFormat="1">
      <c r="A424" s="13"/>
      <c r="B424" s="228"/>
      <c r="C424" s="229"/>
      <c r="D424" s="221" t="s">
        <v>164</v>
      </c>
      <c r="E424" s="230" t="s">
        <v>19</v>
      </c>
      <c r="F424" s="231" t="s">
        <v>557</v>
      </c>
      <c r="G424" s="229"/>
      <c r="H424" s="232">
        <v>-5.9100000000000001</v>
      </c>
      <c r="I424" s="233"/>
      <c r="J424" s="229"/>
      <c r="K424" s="229"/>
      <c r="L424" s="234"/>
      <c r="M424" s="235"/>
      <c r="N424" s="236"/>
      <c r="O424" s="236"/>
      <c r="P424" s="236"/>
      <c r="Q424" s="236"/>
      <c r="R424" s="236"/>
      <c r="S424" s="236"/>
      <c r="T424" s="237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8" t="s">
        <v>164</v>
      </c>
      <c r="AU424" s="238" t="s">
        <v>81</v>
      </c>
      <c r="AV424" s="13" t="s">
        <v>81</v>
      </c>
      <c r="AW424" s="13" t="s">
        <v>33</v>
      </c>
      <c r="AX424" s="13" t="s">
        <v>71</v>
      </c>
      <c r="AY424" s="238" t="s">
        <v>152</v>
      </c>
    </row>
    <row r="425" s="13" customFormat="1">
      <c r="A425" s="13"/>
      <c r="B425" s="228"/>
      <c r="C425" s="229"/>
      <c r="D425" s="221" t="s">
        <v>164</v>
      </c>
      <c r="E425" s="230" t="s">
        <v>19</v>
      </c>
      <c r="F425" s="231" t="s">
        <v>558</v>
      </c>
      <c r="G425" s="229"/>
      <c r="H425" s="232">
        <v>-6.3040000000000003</v>
      </c>
      <c r="I425" s="233"/>
      <c r="J425" s="229"/>
      <c r="K425" s="229"/>
      <c r="L425" s="234"/>
      <c r="M425" s="235"/>
      <c r="N425" s="236"/>
      <c r="O425" s="236"/>
      <c r="P425" s="236"/>
      <c r="Q425" s="236"/>
      <c r="R425" s="236"/>
      <c r="S425" s="236"/>
      <c r="T425" s="237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8" t="s">
        <v>164</v>
      </c>
      <c r="AU425" s="238" t="s">
        <v>81</v>
      </c>
      <c r="AV425" s="13" t="s">
        <v>81</v>
      </c>
      <c r="AW425" s="13" t="s">
        <v>33</v>
      </c>
      <c r="AX425" s="13" t="s">
        <v>71</v>
      </c>
      <c r="AY425" s="238" t="s">
        <v>152</v>
      </c>
    </row>
    <row r="426" s="15" customFormat="1">
      <c r="A426" s="15"/>
      <c r="B426" s="250"/>
      <c r="C426" s="251"/>
      <c r="D426" s="221" t="s">
        <v>164</v>
      </c>
      <c r="E426" s="252" t="s">
        <v>19</v>
      </c>
      <c r="F426" s="253" t="s">
        <v>230</v>
      </c>
      <c r="G426" s="251"/>
      <c r="H426" s="254">
        <v>128.941</v>
      </c>
      <c r="I426" s="255"/>
      <c r="J426" s="251"/>
      <c r="K426" s="251"/>
      <c r="L426" s="256"/>
      <c r="M426" s="257"/>
      <c r="N426" s="258"/>
      <c r="O426" s="258"/>
      <c r="P426" s="258"/>
      <c r="Q426" s="258"/>
      <c r="R426" s="258"/>
      <c r="S426" s="258"/>
      <c r="T426" s="259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0" t="s">
        <v>164</v>
      </c>
      <c r="AU426" s="260" t="s">
        <v>81</v>
      </c>
      <c r="AV426" s="15" t="s">
        <v>175</v>
      </c>
      <c r="AW426" s="15" t="s">
        <v>33</v>
      </c>
      <c r="AX426" s="15" t="s">
        <v>71</v>
      </c>
      <c r="AY426" s="260" t="s">
        <v>152</v>
      </c>
    </row>
    <row r="427" s="14" customFormat="1">
      <c r="A427" s="14"/>
      <c r="B427" s="239"/>
      <c r="C427" s="240"/>
      <c r="D427" s="221" t="s">
        <v>164</v>
      </c>
      <c r="E427" s="241" t="s">
        <v>19</v>
      </c>
      <c r="F427" s="242" t="s">
        <v>169</v>
      </c>
      <c r="G427" s="240"/>
      <c r="H427" s="243">
        <v>710.09199999999998</v>
      </c>
      <c r="I427" s="244"/>
      <c r="J427" s="240"/>
      <c r="K427" s="240"/>
      <c r="L427" s="245"/>
      <c r="M427" s="246"/>
      <c r="N427" s="247"/>
      <c r="O427" s="247"/>
      <c r="P427" s="247"/>
      <c r="Q427" s="247"/>
      <c r="R427" s="247"/>
      <c r="S427" s="247"/>
      <c r="T427" s="248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9" t="s">
        <v>164</v>
      </c>
      <c r="AU427" s="249" t="s">
        <v>81</v>
      </c>
      <c r="AV427" s="14" t="s">
        <v>158</v>
      </c>
      <c r="AW427" s="14" t="s">
        <v>33</v>
      </c>
      <c r="AX427" s="14" t="s">
        <v>79</v>
      </c>
      <c r="AY427" s="249" t="s">
        <v>152</v>
      </c>
    </row>
    <row r="428" s="2" customFormat="1" ht="24.15" customHeight="1">
      <c r="A428" s="40"/>
      <c r="B428" s="41"/>
      <c r="C428" s="207" t="s">
        <v>559</v>
      </c>
      <c r="D428" s="207" t="s">
        <v>154</v>
      </c>
      <c r="E428" s="208" t="s">
        <v>560</v>
      </c>
      <c r="F428" s="209" t="s">
        <v>561</v>
      </c>
      <c r="G428" s="210" t="s">
        <v>211</v>
      </c>
      <c r="H428" s="211">
        <v>63.240000000000002</v>
      </c>
      <c r="I428" s="212"/>
      <c r="J428" s="213">
        <f>ROUND(I428*H428,2)</f>
        <v>0</v>
      </c>
      <c r="K428" s="214"/>
      <c r="L428" s="46"/>
      <c r="M428" s="215" t="s">
        <v>19</v>
      </c>
      <c r="N428" s="216" t="s">
        <v>42</v>
      </c>
      <c r="O428" s="86"/>
      <c r="P428" s="217">
        <f>O428*H428</f>
        <v>0</v>
      </c>
      <c r="Q428" s="217">
        <v>0.0048900000000000002</v>
      </c>
      <c r="R428" s="217">
        <f>Q428*H428</f>
        <v>0.30924360000000001</v>
      </c>
      <c r="S428" s="217">
        <v>0</v>
      </c>
      <c r="T428" s="218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9" t="s">
        <v>158</v>
      </c>
      <c r="AT428" s="219" t="s">
        <v>154</v>
      </c>
      <c r="AU428" s="219" t="s">
        <v>81</v>
      </c>
      <c r="AY428" s="19" t="s">
        <v>152</v>
      </c>
      <c r="BE428" s="220">
        <f>IF(N428="základní",J428,0)</f>
        <v>0</v>
      </c>
      <c r="BF428" s="220">
        <f>IF(N428="snížená",J428,0)</f>
        <v>0</v>
      </c>
      <c r="BG428" s="220">
        <f>IF(N428="zákl. přenesená",J428,0)</f>
        <v>0</v>
      </c>
      <c r="BH428" s="220">
        <f>IF(N428="sníž. přenesená",J428,0)</f>
        <v>0</v>
      </c>
      <c r="BI428" s="220">
        <f>IF(N428="nulová",J428,0)</f>
        <v>0</v>
      </c>
      <c r="BJ428" s="19" t="s">
        <v>79</v>
      </c>
      <c r="BK428" s="220">
        <f>ROUND(I428*H428,2)</f>
        <v>0</v>
      </c>
      <c r="BL428" s="19" t="s">
        <v>158</v>
      </c>
      <c r="BM428" s="219" t="s">
        <v>562</v>
      </c>
    </row>
    <row r="429" s="2" customFormat="1">
      <c r="A429" s="40"/>
      <c r="B429" s="41"/>
      <c r="C429" s="42"/>
      <c r="D429" s="221" t="s">
        <v>160</v>
      </c>
      <c r="E429" s="42"/>
      <c r="F429" s="222" t="s">
        <v>561</v>
      </c>
      <c r="G429" s="42"/>
      <c r="H429" s="42"/>
      <c r="I429" s="223"/>
      <c r="J429" s="42"/>
      <c r="K429" s="42"/>
      <c r="L429" s="46"/>
      <c r="M429" s="224"/>
      <c r="N429" s="225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160</v>
      </c>
      <c r="AU429" s="19" t="s">
        <v>81</v>
      </c>
    </row>
    <row r="430" s="13" customFormat="1">
      <c r="A430" s="13"/>
      <c r="B430" s="228"/>
      <c r="C430" s="229"/>
      <c r="D430" s="221" t="s">
        <v>164</v>
      </c>
      <c r="E430" s="230" t="s">
        <v>19</v>
      </c>
      <c r="F430" s="231" t="s">
        <v>563</v>
      </c>
      <c r="G430" s="229"/>
      <c r="H430" s="232">
        <v>3.2400000000000002</v>
      </c>
      <c r="I430" s="233"/>
      <c r="J430" s="229"/>
      <c r="K430" s="229"/>
      <c r="L430" s="234"/>
      <c r="M430" s="235"/>
      <c r="N430" s="236"/>
      <c r="O430" s="236"/>
      <c r="P430" s="236"/>
      <c r="Q430" s="236"/>
      <c r="R430" s="236"/>
      <c r="S430" s="236"/>
      <c r="T430" s="237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8" t="s">
        <v>164</v>
      </c>
      <c r="AU430" s="238" t="s">
        <v>81</v>
      </c>
      <c r="AV430" s="13" t="s">
        <v>81</v>
      </c>
      <c r="AW430" s="13" t="s">
        <v>33</v>
      </c>
      <c r="AX430" s="13" t="s">
        <v>71</v>
      </c>
      <c r="AY430" s="238" t="s">
        <v>152</v>
      </c>
    </row>
    <row r="431" s="13" customFormat="1">
      <c r="A431" s="13"/>
      <c r="B431" s="228"/>
      <c r="C431" s="229"/>
      <c r="D431" s="221" t="s">
        <v>164</v>
      </c>
      <c r="E431" s="230" t="s">
        <v>19</v>
      </c>
      <c r="F431" s="231" t="s">
        <v>564</v>
      </c>
      <c r="G431" s="229"/>
      <c r="H431" s="232">
        <v>60</v>
      </c>
      <c r="I431" s="233"/>
      <c r="J431" s="229"/>
      <c r="K431" s="229"/>
      <c r="L431" s="234"/>
      <c r="M431" s="235"/>
      <c r="N431" s="236"/>
      <c r="O431" s="236"/>
      <c r="P431" s="236"/>
      <c r="Q431" s="236"/>
      <c r="R431" s="236"/>
      <c r="S431" s="236"/>
      <c r="T431" s="237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8" t="s">
        <v>164</v>
      </c>
      <c r="AU431" s="238" t="s">
        <v>81</v>
      </c>
      <c r="AV431" s="13" t="s">
        <v>81</v>
      </c>
      <c r="AW431" s="13" t="s">
        <v>33</v>
      </c>
      <c r="AX431" s="13" t="s">
        <v>71</v>
      </c>
      <c r="AY431" s="238" t="s">
        <v>152</v>
      </c>
    </row>
    <row r="432" s="14" customFormat="1">
      <c r="A432" s="14"/>
      <c r="B432" s="239"/>
      <c r="C432" s="240"/>
      <c r="D432" s="221" t="s">
        <v>164</v>
      </c>
      <c r="E432" s="241" t="s">
        <v>19</v>
      </c>
      <c r="F432" s="242" t="s">
        <v>169</v>
      </c>
      <c r="G432" s="240"/>
      <c r="H432" s="243">
        <v>63.240000000000002</v>
      </c>
      <c r="I432" s="244"/>
      <c r="J432" s="240"/>
      <c r="K432" s="240"/>
      <c r="L432" s="245"/>
      <c r="M432" s="246"/>
      <c r="N432" s="247"/>
      <c r="O432" s="247"/>
      <c r="P432" s="247"/>
      <c r="Q432" s="247"/>
      <c r="R432" s="247"/>
      <c r="S432" s="247"/>
      <c r="T432" s="248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9" t="s">
        <v>164</v>
      </c>
      <c r="AU432" s="249" t="s">
        <v>81</v>
      </c>
      <c r="AV432" s="14" t="s">
        <v>158</v>
      </c>
      <c r="AW432" s="14" t="s">
        <v>33</v>
      </c>
      <c r="AX432" s="14" t="s">
        <v>79</v>
      </c>
      <c r="AY432" s="249" t="s">
        <v>152</v>
      </c>
    </row>
    <row r="433" s="2" customFormat="1" ht="24.15" customHeight="1">
      <c r="A433" s="40"/>
      <c r="B433" s="41"/>
      <c r="C433" s="207" t="s">
        <v>565</v>
      </c>
      <c r="D433" s="207" t="s">
        <v>154</v>
      </c>
      <c r="E433" s="208" t="s">
        <v>566</v>
      </c>
      <c r="F433" s="209" t="s">
        <v>567</v>
      </c>
      <c r="G433" s="210" t="s">
        <v>211</v>
      </c>
      <c r="H433" s="211">
        <v>2.7000000000000002</v>
      </c>
      <c r="I433" s="212"/>
      <c r="J433" s="213">
        <f>ROUND(I433*H433,2)</f>
        <v>0</v>
      </c>
      <c r="K433" s="214"/>
      <c r="L433" s="46"/>
      <c r="M433" s="215" t="s">
        <v>19</v>
      </c>
      <c r="N433" s="216" t="s">
        <v>42</v>
      </c>
      <c r="O433" s="86"/>
      <c r="P433" s="217">
        <f>O433*H433</f>
        <v>0</v>
      </c>
      <c r="Q433" s="217">
        <v>0.027</v>
      </c>
      <c r="R433" s="217">
        <f>Q433*H433</f>
        <v>0.072900000000000006</v>
      </c>
      <c r="S433" s="217">
        <v>0</v>
      </c>
      <c r="T433" s="218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9" t="s">
        <v>158</v>
      </c>
      <c r="AT433" s="219" t="s">
        <v>154</v>
      </c>
      <c r="AU433" s="219" t="s">
        <v>81</v>
      </c>
      <c r="AY433" s="19" t="s">
        <v>152</v>
      </c>
      <c r="BE433" s="220">
        <f>IF(N433="základní",J433,0)</f>
        <v>0</v>
      </c>
      <c r="BF433" s="220">
        <f>IF(N433="snížená",J433,0)</f>
        <v>0</v>
      </c>
      <c r="BG433" s="220">
        <f>IF(N433="zákl. přenesená",J433,0)</f>
        <v>0</v>
      </c>
      <c r="BH433" s="220">
        <f>IF(N433="sníž. přenesená",J433,0)</f>
        <v>0</v>
      </c>
      <c r="BI433" s="220">
        <f>IF(N433="nulová",J433,0)</f>
        <v>0</v>
      </c>
      <c r="BJ433" s="19" t="s">
        <v>79</v>
      </c>
      <c r="BK433" s="220">
        <f>ROUND(I433*H433,2)</f>
        <v>0</v>
      </c>
      <c r="BL433" s="19" t="s">
        <v>158</v>
      </c>
      <c r="BM433" s="219" t="s">
        <v>568</v>
      </c>
    </row>
    <row r="434" s="2" customFormat="1">
      <c r="A434" s="40"/>
      <c r="B434" s="41"/>
      <c r="C434" s="42"/>
      <c r="D434" s="221" t="s">
        <v>160</v>
      </c>
      <c r="E434" s="42"/>
      <c r="F434" s="222" t="s">
        <v>567</v>
      </c>
      <c r="G434" s="42"/>
      <c r="H434" s="42"/>
      <c r="I434" s="223"/>
      <c r="J434" s="42"/>
      <c r="K434" s="42"/>
      <c r="L434" s="46"/>
      <c r="M434" s="224"/>
      <c r="N434" s="225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160</v>
      </c>
      <c r="AU434" s="19" t="s">
        <v>81</v>
      </c>
    </row>
    <row r="435" s="13" customFormat="1">
      <c r="A435" s="13"/>
      <c r="B435" s="228"/>
      <c r="C435" s="229"/>
      <c r="D435" s="221" t="s">
        <v>164</v>
      </c>
      <c r="E435" s="230" t="s">
        <v>19</v>
      </c>
      <c r="F435" s="231" t="s">
        <v>569</v>
      </c>
      <c r="G435" s="229"/>
      <c r="H435" s="232">
        <v>2.7000000000000002</v>
      </c>
      <c r="I435" s="233"/>
      <c r="J435" s="229"/>
      <c r="K435" s="229"/>
      <c r="L435" s="234"/>
      <c r="M435" s="235"/>
      <c r="N435" s="236"/>
      <c r="O435" s="236"/>
      <c r="P435" s="236"/>
      <c r="Q435" s="236"/>
      <c r="R435" s="236"/>
      <c r="S435" s="236"/>
      <c r="T435" s="23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8" t="s">
        <v>164</v>
      </c>
      <c r="AU435" s="238" t="s">
        <v>81</v>
      </c>
      <c r="AV435" s="13" t="s">
        <v>81</v>
      </c>
      <c r="AW435" s="13" t="s">
        <v>33</v>
      </c>
      <c r="AX435" s="13" t="s">
        <v>79</v>
      </c>
      <c r="AY435" s="238" t="s">
        <v>152</v>
      </c>
    </row>
    <row r="436" s="2" customFormat="1" ht="24.15" customHeight="1">
      <c r="A436" s="40"/>
      <c r="B436" s="41"/>
      <c r="C436" s="207" t="s">
        <v>570</v>
      </c>
      <c r="D436" s="207" t="s">
        <v>154</v>
      </c>
      <c r="E436" s="208" t="s">
        <v>571</v>
      </c>
      <c r="F436" s="209" t="s">
        <v>572</v>
      </c>
      <c r="G436" s="210" t="s">
        <v>211</v>
      </c>
      <c r="H436" s="211">
        <v>219.93600000000001</v>
      </c>
      <c r="I436" s="212"/>
      <c r="J436" s="213">
        <f>ROUND(I436*H436,2)</f>
        <v>0</v>
      </c>
      <c r="K436" s="214"/>
      <c r="L436" s="46"/>
      <c r="M436" s="215" t="s">
        <v>19</v>
      </c>
      <c r="N436" s="216" t="s">
        <v>42</v>
      </c>
      <c r="O436" s="86"/>
      <c r="P436" s="217">
        <f>O436*H436</f>
        <v>0</v>
      </c>
      <c r="Q436" s="217">
        <v>0.0147</v>
      </c>
      <c r="R436" s="217">
        <f>Q436*H436</f>
        <v>3.2330592</v>
      </c>
      <c r="S436" s="217">
        <v>0</v>
      </c>
      <c r="T436" s="218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9" t="s">
        <v>158</v>
      </c>
      <c r="AT436" s="219" t="s">
        <v>154</v>
      </c>
      <c r="AU436" s="219" t="s">
        <v>81</v>
      </c>
      <c r="AY436" s="19" t="s">
        <v>152</v>
      </c>
      <c r="BE436" s="220">
        <f>IF(N436="základní",J436,0)</f>
        <v>0</v>
      </c>
      <c r="BF436" s="220">
        <f>IF(N436="snížená",J436,0)</f>
        <v>0</v>
      </c>
      <c r="BG436" s="220">
        <f>IF(N436="zákl. přenesená",J436,0)</f>
        <v>0</v>
      </c>
      <c r="BH436" s="220">
        <f>IF(N436="sníž. přenesená",J436,0)</f>
        <v>0</v>
      </c>
      <c r="BI436" s="220">
        <f>IF(N436="nulová",J436,0)</f>
        <v>0</v>
      </c>
      <c r="BJ436" s="19" t="s">
        <v>79</v>
      </c>
      <c r="BK436" s="220">
        <f>ROUND(I436*H436,2)</f>
        <v>0</v>
      </c>
      <c r="BL436" s="19" t="s">
        <v>158</v>
      </c>
      <c r="BM436" s="219" t="s">
        <v>573</v>
      </c>
    </row>
    <row r="437" s="2" customFormat="1">
      <c r="A437" s="40"/>
      <c r="B437" s="41"/>
      <c r="C437" s="42"/>
      <c r="D437" s="221" t="s">
        <v>160</v>
      </c>
      <c r="E437" s="42"/>
      <c r="F437" s="222" t="s">
        <v>572</v>
      </c>
      <c r="G437" s="42"/>
      <c r="H437" s="42"/>
      <c r="I437" s="223"/>
      <c r="J437" s="42"/>
      <c r="K437" s="42"/>
      <c r="L437" s="46"/>
      <c r="M437" s="224"/>
      <c r="N437" s="225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160</v>
      </c>
      <c r="AU437" s="19" t="s">
        <v>81</v>
      </c>
    </row>
    <row r="438" s="13" customFormat="1">
      <c r="A438" s="13"/>
      <c r="B438" s="228"/>
      <c r="C438" s="229"/>
      <c r="D438" s="221" t="s">
        <v>164</v>
      </c>
      <c r="E438" s="230" t="s">
        <v>19</v>
      </c>
      <c r="F438" s="231" t="s">
        <v>574</v>
      </c>
      <c r="G438" s="229"/>
      <c r="H438" s="232">
        <v>11.305</v>
      </c>
      <c r="I438" s="233"/>
      <c r="J438" s="229"/>
      <c r="K438" s="229"/>
      <c r="L438" s="234"/>
      <c r="M438" s="235"/>
      <c r="N438" s="236"/>
      <c r="O438" s="236"/>
      <c r="P438" s="236"/>
      <c r="Q438" s="236"/>
      <c r="R438" s="236"/>
      <c r="S438" s="236"/>
      <c r="T438" s="237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8" t="s">
        <v>164</v>
      </c>
      <c r="AU438" s="238" t="s">
        <v>81</v>
      </c>
      <c r="AV438" s="13" t="s">
        <v>81</v>
      </c>
      <c r="AW438" s="13" t="s">
        <v>33</v>
      </c>
      <c r="AX438" s="13" t="s">
        <v>71</v>
      </c>
      <c r="AY438" s="238" t="s">
        <v>152</v>
      </c>
    </row>
    <row r="439" s="13" customFormat="1">
      <c r="A439" s="13"/>
      <c r="B439" s="228"/>
      <c r="C439" s="229"/>
      <c r="D439" s="221" t="s">
        <v>164</v>
      </c>
      <c r="E439" s="230" t="s">
        <v>19</v>
      </c>
      <c r="F439" s="231" t="s">
        <v>294</v>
      </c>
      <c r="G439" s="229"/>
      <c r="H439" s="232">
        <v>-1.6160000000000001</v>
      </c>
      <c r="I439" s="233"/>
      <c r="J439" s="229"/>
      <c r="K439" s="229"/>
      <c r="L439" s="234"/>
      <c r="M439" s="235"/>
      <c r="N439" s="236"/>
      <c r="O439" s="236"/>
      <c r="P439" s="236"/>
      <c r="Q439" s="236"/>
      <c r="R439" s="236"/>
      <c r="S439" s="236"/>
      <c r="T439" s="237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8" t="s">
        <v>164</v>
      </c>
      <c r="AU439" s="238" t="s">
        <v>81</v>
      </c>
      <c r="AV439" s="13" t="s">
        <v>81</v>
      </c>
      <c r="AW439" s="13" t="s">
        <v>33</v>
      </c>
      <c r="AX439" s="13" t="s">
        <v>71</v>
      </c>
      <c r="AY439" s="238" t="s">
        <v>152</v>
      </c>
    </row>
    <row r="440" s="13" customFormat="1">
      <c r="A440" s="13"/>
      <c r="B440" s="228"/>
      <c r="C440" s="229"/>
      <c r="D440" s="221" t="s">
        <v>164</v>
      </c>
      <c r="E440" s="230" t="s">
        <v>19</v>
      </c>
      <c r="F440" s="231" t="s">
        <v>295</v>
      </c>
      <c r="G440" s="229"/>
      <c r="H440" s="232">
        <v>17.68</v>
      </c>
      <c r="I440" s="233"/>
      <c r="J440" s="229"/>
      <c r="K440" s="229"/>
      <c r="L440" s="234"/>
      <c r="M440" s="235"/>
      <c r="N440" s="236"/>
      <c r="O440" s="236"/>
      <c r="P440" s="236"/>
      <c r="Q440" s="236"/>
      <c r="R440" s="236"/>
      <c r="S440" s="236"/>
      <c r="T440" s="237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8" t="s">
        <v>164</v>
      </c>
      <c r="AU440" s="238" t="s">
        <v>81</v>
      </c>
      <c r="AV440" s="13" t="s">
        <v>81</v>
      </c>
      <c r="AW440" s="13" t="s">
        <v>33</v>
      </c>
      <c r="AX440" s="13" t="s">
        <v>71</v>
      </c>
      <c r="AY440" s="238" t="s">
        <v>152</v>
      </c>
    </row>
    <row r="441" s="13" customFormat="1">
      <c r="A441" s="13"/>
      <c r="B441" s="228"/>
      <c r="C441" s="229"/>
      <c r="D441" s="221" t="s">
        <v>164</v>
      </c>
      <c r="E441" s="230" t="s">
        <v>19</v>
      </c>
      <c r="F441" s="231" t="s">
        <v>296</v>
      </c>
      <c r="G441" s="229"/>
      <c r="H441" s="232">
        <v>-1.4139999999999999</v>
      </c>
      <c r="I441" s="233"/>
      <c r="J441" s="229"/>
      <c r="K441" s="229"/>
      <c r="L441" s="234"/>
      <c r="M441" s="235"/>
      <c r="N441" s="236"/>
      <c r="O441" s="236"/>
      <c r="P441" s="236"/>
      <c r="Q441" s="236"/>
      <c r="R441" s="236"/>
      <c r="S441" s="236"/>
      <c r="T441" s="237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8" t="s">
        <v>164</v>
      </c>
      <c r="AU441" s="238" t="s">
        <v>81</v>
      </c>
      <c r="AV441" s="13" t="s">
        <v>81</v>
      </c>
      <c r="AW441" s="13" t="s">
        <v>33</v>
      </c>
      <c r="AX441" s="13" t="s">
        <v>71</v>
      </c>
      <c r="AY441" s="238" t="s">
        <v>152</v>
      </c>
    </row>
    <row r="442" s="13" customFormat="1">
      <c r="A442" s="13"/>
      <c r="B442" s="228"/>
      <c r="C442" s="229"/>
      <c r="D442" s="221" t="s">
        <v>164</v>
      </c>
      <c r="E442" s="230" t="s">
        <v>19</v>
      </c>
      <c r="F442" s="231" t="s">
        <v>297</v>
      </c>
      <c r="G442" s="229"/>
      <c r="H442" s="232">
        <v>8.5500000000000007</v>
      </c>
      <c r="I442" s="233"/>
      <c r="J442" s="229"/>
      <c r="K442" s="229"/>
      <c r="L442" s="234"/>
      <c r="M442" s="235"/>
      <c r="N442" s="236"/>
      <c r="O442" s="236"/>
      <c r="P442" s="236"/>
      <c r="Q442" s="236"/>
      <c r="R442" s="236"/>
      <c r="S442" s="236"/>
      <c r="T442" s="237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8" t="s">
        <v>164</v>
      </c>
      <c r="AU442" s="238" t="s">
        <v>81</v>
      </c>
      <c r="AV442" s="13" t="s">
        <v>81</v>
      </c>
      <c r="AW442" s="13" t="s">
        <v>33</v>
      </c>
      <c r="AX442" s="13" t="s">
        <v>71</v>
      </c>
      <c r="AY442" s="238" t="s">
        <v>152</v>
      </c>
    </row>
    <row r="443" s="13" customFormat="1">
      <c r="A443" s="13"/>
      <c r="B443" s="228"/>
      <c r="C443" s="229"/>
      <c r="D443" s="221" t="s">
        <v>164</v>
      </c>
      <c r="E443" s="230" t="s">
        <v>19</v>
      </c>
      <c r="F443" s="231" t="s">
        <v>296</v>
      </c>
      <c r="G443" s="229"/>
      <c r="H443" s="232">
        <v>-1.4139999999999999</v>
      </c>
      <c r="I443" s="233"/>
      <c r="J443" s="229"/>
      <c r="K443" s="229"/>
      <c r="L443" s="234"/>
      <c r="M443" s="235"/>
      <c r="N443" s="236"/>
      <c r="O443" s="236"/>
      <c r="P443" s="236"/>
      <c r="Q443" s="236"/>
      <c r="R443" s="236"/>
      <c r="S443" s="236"/>
      <c r="T443" s="237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8" t="s">
        <v>164</v>
      </c>
      <c r="AU443" s="238" t="s">
        <v>81</v>
      </c>
      <c r="AV443" s="13" t="s">
        <v>81</v>
      </c>
      <c r="AW443" s="13" t="s">
        <v>33</v>
      </c>
      <c r="AX443" s="13" t="s">
        <v>71</v>
      </c>
      <c r="AY443" s="238" t="s">
        <v>152</v>
      </c>
    </row>
    <row r="444" s="13" customFormat="1">
      <c r="A444" s="13"/>
      <c r="B444" s="228"/>
      <c r="C444" s="229"/>
      <c r="D444" s="221" t="s">
        <v>164</v>
      </c>
      <c r="E444" s="230" t="s">
        <v>19</v>
      </c>
      <c r="F444" s="231" t="s">
        <v>298</v>
      </c>
      <c r="G444" s="229"/>
      <c r="H444" s="232">
        <v>8.8399999999999999</v>
      </c>
      <c r="I444" s="233"/>
      <c r="J444" s="229"/>
      <c r="K444" s="229"/>
      <c r="L444" s="234"/>
      <c r="M444" s="235"/>
      <c r="N444" s="236"/>
      <c r="O444" s="236"/>
      <c r="P444" s="236"/>
      <c r="Q444" s="236"/>
      <c r="R444" s="236"/>
      <c r="S444" s="236"/>
      <c r="T444" s="237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8" t="s">
        <v>164</v>
      </c>
      <c r="AU444" s="238" t="s">
        <v>81</v>
      </c>
      <c r="AV444" s="13" t="s">
        <v>81</v>
      </c>
      <c r="AW444" s="13" t="s">
        <v>33</v>
      </c>
      <c r="AX444" s="13" t="s">
        <v>71</v>
      </c>
      <c r="AY444" s="238" t="s">
        <v>152</v>
      </c>
    </row>
    <row r="445" s="13" customFormat="1">
      <c r="A445" s="13"/>
      <c r="B445" s="228"/>
      <c r="C445" s="229"/>
      <c r="D445" s="221" t="s">
        <v>164</v>
      </c>
      <c r="E445" s="230" t="s">
        <v>19</v>
      </c>
      <c r="F445" s="231" t="s">
        <v>299</v>
      </c>
      <c r="G445" s="229"/>
      <c r="H445" s="232">
        <v>-1.54</v>
      </c>
      <c r="I445" s="233"/>
      <c r="J445" s="229"/>
      <c r="K445" s="229"/>
      <c r="L445" s="234"/>
      <c r="M445" s="235"/>
      <c r="N445" s="236"/>
      <c r="O445" s="236"/>
      <c r="P445" s="236"/>
      <c r="Q445" s="236"/>
      <c r="R445" s="236"/>
      <c r="S445" s="236"/>
      <c r="T445" s="237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8" t="s">
        <v>164</v>
      </c>
      <c r="AU445" s="238" t="s">
        <v>81</v>
      </c>
      <c r="AV445" s="13" t="s">
        <v>81</v>
      </c>
      <c r="AW445" s="13" t="s">
        <v>33</v>
      </c>
      <c r="AX445" s="13" t="s">
        <v>71</v>
      </c>
      <c r="AY445" s="238" t="s">
        <v>152</v>
      </c>
    </row>
    <row r="446" s="13" customFormat="1">
      <c r="A446" s="13"/>
      <c r="B446" s="228"/>
      <c r="C446" s="229"/>
      <c r="D446" s="221" t="s">
        <v>164</v>
      </c>
      <c r="E446" s="230" t="s">
        <v>19</v>
      </c>
      <c r="F446" s="231" t="s">
        <v>300</v>
      </c>
      <c r="G446" s="229"/>
      <c r="H446" s="232">
        <v>3.1349999999999998</v>
      </c>
      <c r="I446" s="233"/>
      <c r="J446" s="229"/>
      <c r="K446" s="229"/>
      <c r="L446" s="234"/>
      <c r="M446" s="235"/>
      <c r="N446" s="236"/>
      <c r="O446" s="236"/>
      <c r="P446" s="236"/>
      <c r="Q446" s="236"/>
      <c r="R446" s="236"/>
      <c r="S446" s="236"/>
      <c r="T446" s="237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8" t="s">
        <v>164</v>
      </c>
      <c r="AU446" s="238" t="s">
        <v>81</v>
      </c>
      <c r="AV446" s="13" t="s">
        <v>81</v>
      </c>
      <c r="AW446" s="13" t="s">
        <v>33</v>
      </c>
      <c r="AX446" s="13" t="s">
        <v>71</v>
      </c>
      <c r="AY446" s="238" t="s">
        <v>152</v>
      </c>
    </row>
    <row r="447" s="13" customFormat="1">
      <c r="A447" s="13"/>
      <c r="B447" s="228"/>
      <c r="C447" s="229"/>
      <c r="D447" s="221" t="s">
        <v>164</v>
      </c>
      <c r="E447" s="230" t="s">
        <v>19</v>
      </c>
      <c r="F447" s="231" t="s">
        <v>294</v>
      </c>
      <c r="G447" s="229"/>
      <c r="H447" s="232">
        <v>-1.6160000000000001</v>
      </c>
      <c r="I447" s="233"/>
      <c r="J447" s="229"/>
      <c r="K447" s="229"/>
      <c r="L447" s="234"/>
      <c r="M447" s="235"/>
      <c r="N447" s="236"/>
      <c r="O447" s="236"/>
      <c r="P447" s="236"/>
      <c r="Q447" s="236"/>
      <c r="R447" s="236"/>
      <c r="S447" s="236"/>
      <c r="T447" s="237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8" t="s">
        <v>164</v>
      </c>
      <c r="AU447" s="238" t="s">
        <v>81</v>
      </c>
      <c r="AV447" s="13" t="s">
        <v>81</v>
      </c>
      <c r="AW447" s="13" t="s">
        <v>33</v>
      </c>
      <c r="AX447" s="13" t="s">
        <v>71</v>
      </c>
      <c r="AY447" s="238" t="s">
        <v>152</v>
      </c>
    </row>
    <row r="448" s="13" customFormat="1">
      <c r="A448" s="13"/>
      <c r="B448" s="228"/>
      <c r="C448" s="229"/>
      <c r="D448" s="221" t="s">
        <v>164</v>
      </c>
      <c r="E448" s="230" t="s">
        <v>19</v>
      </c>
      <c r="F448" s="231" t="s">
        <v>301</v>
      </c>
      <c r="G448" s="229"/>
      <c r="H448" s="232">
        <v>3.5019999999999998</v>
      </c>
      <c r="I448" s="233"/>
      <c r="J448" s="229"/>
      <c r="K448" s="229"/>
      <c r="L448" s="234"/>
      <c r="M448" s="235"/>
      <c r="N448" s="236"/>
      <c r="O448" s="236"/>
      <c r="P448" s="236"/>
      <c r="Q448" s="236"/>
      <c r="R448" s="236"/>
      <c r="S448" s="236"/>
      <c r="T448" s="237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8" t="s">
        <v>164</v>
      </c>
      <c r="AU448" s="238" t="s">
        <v>81</v>
      </c>
      <c r="AV448" s="13" t="s">
        <v>81</v>
      </c>
      <c r="AW448" s="13" t="s">
        <v>33</v>
      </c>
      <c r="AX448" s="13" t="s">
        <v>71</v>
      </c>
      <c r="AY448" s="238" t="s">
        <v>152</v>
      </c>
    </row>
    <row r="449" s="13" customFormat="1">
      <c r="A449" s="13"/>
      <c r="B449" s="228"/>
      <c r="C449" s="229"/>
      <c r="D449" s="221" t="s">
        <v>164</v>
      </c>
      <c r="E449" s="230" t="s">
        <v>19</v>
      </c>
      <c r="F449" s="231" t="s">
        <v>294</v>
      </c>
      <c r="G449" s="229"/>
      <c r="H449" s="232">
        <v>-1.6160000000000001</v>
      </c>
      <c r="I449" s="233"/>
      <c r="J449" s="229"/>
      <c r="K449" s="229"/>
      <c r="L449" s="234"/>
      <c r="M449" s="235"/>
      <c r="N449" s="236"/>
      <c r="O449" s="236"/>
      <c r="P449" s="236"/>
      <c r="Q449" s="236"/>
      <c r="R449" s="236"/>
      <c r="S449" s="236"/>
      <c r="T449" s="237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8" t="s">
        <v>164</v>
      </c>
      <c r="AU449" s="238" t="s">
        <v>81</v>
      </c>
      <c r="AV449" s="13" t="s">
        <v>81</v>
      </c>
      <c r="AW449" s="13" t="s">
        <v>33</v>
      </c>
      <c r="AX449" s="13" t="s">
        <v>71</v>
      </c>
      <c r="AY449" s="238" t="s">
        <v>152</v>
      </c>
    </row>
    <row r="450" s="15" customFormat="1">
      <c r="A450" s="15"/>
      <c r="B450" s="250"/>
      <c r="C450" s="251"/>
      <c r="D450" s="221" t="s">
        <v>164</v>
      </c>
      <c r="E450" s="252" t="s">
        <v>19</v>
      </c>
      <c r="F450" s="253" t="s">
        <v>230</v>
      </c>
      <c r="G450" s="251"/>
      <c r="H450" s="254">
        <v>43.795999999999999</v>
      </c>
      <c r="I450" s="255"/>
      <c r="J450" s="251"/>
      <c r="K450" s="251"/>
      <c r="L450" s="256"/>
      <c r="M450" s="257"/>
      <c r="N450" s="258"/>
      <c r="O450" s="258"/>
      <c r="P450" s="258"/>
      <c r="Q450" s="258"/>
      <c r="R450" s="258"/>
      <c r="S450" s="258"/>
      <c r="T450" s="259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0" t="s">
        <v>164</v>
      </c>
      <c r="AU450" s="260" t="s">
        <v>81</v>
      </c>
      <c r="AV450" s="15" t="s">
        <v>175</v>
      </c>
      <c r="AW450" s="15" t="s">
        <v>33</v>
      </c>
      <c r="AX450" s="15" t="s">
        <v>71</v>
      </c>
      <c r="AY450" s="260" t="s">
        <v>152</v>
      </c>
    </row>
    <row r="451" s="13" customFormat="1">
      <c r="A451" s="13"/>
      <c r="B451" s="228"/>
      <c r="C451" s="229"/>
      <c r="D451" s="221" t="s">
        <v>164</v>
      </c>
      <c r="E451" s="230" t="s">
        <v>19</v>
      </c>
      <c r="F451" s="231" t="s">
        <v>302</v>
      </c>
      <c r="G451" s="229"/>
      <c r="H451" s="232">
        <v>5.4450000000000003</v>
      </c>
      <c r="I451" s="233"/>
      <c r="J451" s="229"/>
      <c r="K451" s="229"/>
      <c r="L451" s="234"/>
      <c r="M451" s="235"/>
      <c r="N451" s="236"/>
      <c r="O451" s="236"/>
      <c r="P451" s="236"/>
      <c r="Q451" s="236"/>
      <c r="R451" s="236"/>
      <c r="S451" s="236"/>
      <c r="T451" s="237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8" t="s">
        <v>164</v>
      </c>
      <c r="AU451" s="238" t="s">
        <v>81</v>
      </c>
      <c r="AV451" s="13" t="s">
        <v>81</v>
      </c>
      <c r="AW451" s="13" t="s">
        <v>33</v>
      </c>
      <c r="AX451" s="13" t="s">
        <v>71</v>
      </c>
      <c r="AY451" s="238" t="s">
        <v>152</v>
      </c>
    </row>
    <row r="452" s="13" customFormat="1">
      <c r="A452" s="13"/>
      <c r="B452" s="228"/>
      <c r="C452" s="229"/>
      <c r="D452" s="221" t="s">
        <v>164</v>
      </c>
      <c r="E452" s="230" t="s">
        <v>19</v>
      </c>
      <c r="F452" s="231" t="s">
        <v>294</v>
      </c>
      <c r="G452" s="229"/>
      <c r="H452" s="232">
        <v>-1.6160000000000001</v>
      </c>
      <c r="I452" s="233"/>
      <c r="J452" s="229"/>
      <c r="K452" s="229"/>
      <c r="L452" s="234"/>
      <c r="M452" s="235"/>
      <c r="N452" s="236"/>
      <c r="O452" s="236"/>
      <c r="P452" s="236"/>
      <c r="Q452" s="236"/>
      <c r="R452" s="236"/>
      <c r="S452" s="236"/>
      <c r="T452" s="237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8" t="s">
        <v>164</v>
      </c>
      <c r="AU452" s="238" t="s">
        <v>81</v>
      </c>
      <c r="AV452" s="13" t="s">
        <v>81</v>
      </c>
      <c r="AW452" s="13" t="s">
        <v>33</v>
      </c>
      <c r="AX452" s="13" t="s">
        <v>71</v>
      </c>
      <c r="AY452" s="238" t="s">
        <v>152</v>
      </c>
    </row>
    <row r="453" s="13" customFormat="1">
      <c r="A453" s="13"/>
      <c r="B453" s="228"/>
      <c r="C453" s="229"/>
      <c r="D453" s="221" t="s">
        <v>164</v>
      </c>
      <c r="E453" s="230" t="s">
        <v>19</v>
      </c>
      <c r="F453" s="231" t="s">
        <v>303</v>
      </c>
      <c r="G453" s="229"/>
      <c r="H453" s="232">
        <v>3.52</v>
      </c>
      <c r="I453" s="233"/>
      <c r="J453" s="229"/>
      <c r="K453" s="229"/>
      <c r="L453" s="234"/>
      <c r="M453" s="235"/>
      <c r="N453" s="236"/>
      <c r="O453" s="236"/>
      <c r="P453" s="236"/>
      <c r="Q453" s="236"/>
      <c r="R453" s="236"/>
      <c r="S453" s="236"/>
      <c r="T453" s="237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8" t="s">
        <v>164</v>
      </c>
      <c r="AU453" s="238" t="s">
        <v>81</v>
      </c>
      <c r="AV453" s="13" t="s">
        <v>81</v>
      </c>
      <c r="AW453" s="13" t="s">
        <v>33</v>
      </c>
      <c r="AX453" s="13" t="s">
        <v>71</v>
      </c>
      <c r="AY453" s="238" t="s">
        <v>152</v>
      </c>
    </row>
    <row r="454" s="13" customFormat="1">
      <c r="A454" s="13"/>
      <c r="B454" s="228"/>
      <c r="C454" s="229"/>
      <c r="D454" s="221" t="s">
        <v>164</v>
      </c>
      <c r="E454" s="230" t="s">
        <v>19</v>
      </c>
      <c r="F454" s="231" t="s">
        <v>304</v>
      </c>
      <c r="G454" s="229"/>
      <c r="H454" s="232">
        <v>9.1500000000000004</v>
      </c>
      <c r="I454" s="233"/>
      <c r="J454" s="229"/>
      <c r="K454" s="229"/>
      <c r="L454" s="234"/>
      <c r="M454" s="235"/>
      <c r="N454" s="236"/>
      <c r="O454" s="236"/>
      <c r="P454" s="236"/>
      <c r="Q454" s="236"/>
      <c r="R454" s="236"/>
      <c r="S454" s="236"/>
      <c r="T454" s="237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8" t="s">
        <v>164</v>
      </c>
      <c r="AU454" s="238" t="s">
        <v>81</v>
      </c>
      <c r="AV454" s="13" t="s">
        <v>81</v>
      </c>
      <c r="AW454" s="13" t="s">
        <v>33</v>
      </c>
      <c r="AX454" s="13" t="s">
        <v>71</v>
      </c>
      <c r="AY454" s="238" t="s">
        <v>152</v>
      </c>
    </row>
    <row r="455" s="13" customFormat="1">
      <c r="A455" s="13"/>
      <c r="B455" s="228"/>
      <c r="C455" s="229"/>
      <c r="D455" s="221" t="s">
        <v>164</v>
      </c>
      <c r="E455" s="230" t="s">
        <v>19</v>
      </c>
      <c r="F455" s="231" t="s">
        <v>305</v>
      </c>
      <c r="G455" s="229"/>
      <c r="H455" s="232">
        <v>8.0549999999999997</v>
      </c>
      <c r="I455" s="233"/>
      <c r="J455" s="229"/>
      <c r="K455" s="229"/>
      <c r="L455" s="234"/>
      <c r="M455" s="235"/>
      <c r="N455" s="236"/>
      <c r="O455" s="236"/>
      <c r="P455" s="236"/>
      <c r="Q455" s="236"/>
      <c r="R455" s="236"/>
      <c r="S455" s="236"/>
      <c r="T455" s="237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8" t="s">
        <v>164</v>
      </c>
      <c r="AU455" s="238" t="s">
        <v>81</v>
      </c>
      <c r="AV455" s="13" t="s">
        <v>81</v>
      </c>
      <c r="AW455" s="13" t="s">
        <v>33</v>
      </c>
      <c r="AX455" s="13" t="s">
        <v>71</v>
      </c>
      <c r="AY455" s="238" t="s">
        <v>152</v>
      </c>
    </row>
    <row r="456" s="13" customFormat="1">
      <c r="A456" s="13"/>
      <c r="B456" s="228"/>
      <c r="C456" s="229"/>
      <c r="D456" s="221" t="s">
        <v>164</v>
      </c>
      <c r="E456" s="230" t="s">
        <v>19</v>
      </c>
      <c r="F456" s="231" t="s">
        <v>296</v>
      </c>
      <c r="G456" s="229"/>
      <c r="H456" s="232">
        <v>-1.4139999999999999</v>
      </c>
      <c r="I456" s="233"/>
      <c r="J456" s="229"/>
      <c r="K456" s="229"/>
      <c r="L456" s="234"/>
      <c r="M456" s="235"/>
      <c r="N456" s="236"/>
      <c r="O456" s="236"/>
      <c r="P456" s="236"/>
      <c r="Q456" s="236"/>
      <c r="R456" s="236"/>
      <c r="S456" s="236"/>
      <c r="T456" s="237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8" t="s">
        <v>164</v>
      </c>
      <c r="AU456" s="238" t="s">
        <v>81</v>
      </c>
      <c r="AV456" s="13" t="s">
        <v>81</v>
      </c>
      <c r="AW456" s="13" t="s">
        <v>33</v>
      </c>
      <c r="AX456" s="13" t="s">
        <v>71</v>
      </c>
      <c r="AY456" s="238" t="s">
        <v>152</v>
      </c>
    </row>
    <row r="457" s="15" customFormat="1">
      <c r="A457" s="15"/>
      <c r="B457" s="250"/>
      <c r="C457" s="251"/>
      <c r="D457" s="221" t="s">
        <v>164</v>
      </c>
      <c r="E457" s="252" t="s">
        <v>19</v>
      </c>
      <c r="F457" s="253" t="s">
        <v>230</v>
      </c>
      <c r="G457" s="251"/>
      <c r="H457" s="254">
        <v>23.140000000000001</v>
      </c>
      <c r="I457" s="255"/>
      <c r="J457" s="251"/>
      <c r="K457" s="251"/>
      <c r="L457" s="256"/>
      <c r="M457" s="257"/>
      <c r="N457" s="258"/>
      <c r="O457" s="258"/>
      <c r="P457" s="258"/>
      <c r="Q457" s="258"/>
      <c r="R457" s="258"/>
      <c r="S457" s="258"/>
      <c r="T457" s="259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60" t="s">
        <v>164</v>
      </c>
      <c r="AU457" s="260" t="s">
        <v>81</v>
      </c>
      <c r="AV457" s="15" t="s">
        <v>175</v>
      </c>
      <c r="AW457" s="15" t="s">
        <v>33</v>
      </c>
      <c r="AX457" s="15" t="s">
        <v>71</v>
      </c>
      <c r="AY457" s="260" t="s">
        <v>152</v>
      </c>
    </row>
    <row r="458" s="13" customFormat="1">
      <c r="A458" s="13"/>
      <c r="B458" s="228"/>
      <c r="C458" s="229"/>
      <c r="D458" s="221" t="s">
        <v>164</v>
      </c>
      <c r="E458" s="230" t="s">
        <v>19</v>
      </c>
      <c r="F458" s="231" t="s">
        <v>575</v>
      </c>
      <c r="G458" s="229"/>
      <c r="H458" s="232">
        <v>11.58</v>
      </c>
      <c r="I458" s="233"/>
      <c r="J458" s="229"/>
      <c r="K458" s="229"/>
      <c r="L458" s="234"/>
      <c r="M458" s="235"/>
      <c r="N458" s="236"/>
      <c r="O458" s="236"/>
      <c r="P458" s="236"/>
      <c r="Q458" s="236"/>
      <c r="R458" s="236"/>
      <c r="S458" s="236"/>
      <c r="T458" s="237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8" t="s">
        <v>164</v>
      </c>
      <c r="AU458" s="238" t="s">
        <v>81</v>
      </c>
      <c r="AV458" s="13" t="s">
        <v>81</v>
      </c>
      <c r="AW458" s="13" t="s">
        <v>33</v>
      </c>
      <c r="AX458" s="13" t="s">
        <v>71</v>
      </c>
      <c r="AY458" s="238" t="s">
        <v>152</v>
      </c>
    </row>
    <row r="459" s="13" customFormat="1">
      <c r="A459" s="13"/>
      <c r="B459" s="228"/>
      <c r="C459" s="229"/>
      <c r="D459" s="221" t="s">
        <v>164</v>
      </c>
      <c r="E459" s="230" t="s">
        <v>19</v>
      </c>
      <c r="F459" s="231" t="s">
        <v>576</v>
      </c>
      <c r="G459" s="229"/>
      <c r="H459" s="232">
        <v>4.6200000000000001</v>
      </c>
      <c r="I459" s="233"/>
      <c r="J459" s="229"/>
      <c r="K459" s="229"/>
      <c r="L459" s="234"/>
      <c r="M459" s="235"/>
      <c r="N459" s="236"/>
      <c r="O459" s="236"/>
      <c r="P459" s="236"/>
      <c r="Q459" s="236"/>
      <c r="R459" s="236"/>
      <c r="S459" s="236"/>
      <c r="T459" s="237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8" t="s">
        <v>164</v>
      </c>
      <c r="AU459" s="238" t="s">
        <v>81</v>
      </c>
      <c r="AV459" s="13" t="s">
        <v>81</v>
      </c>
      <c r="AW459" s="13" t="s">
        <v>33</v>
      </c>
      <c r="AX459" s="13" t="s">
        <v>71</v>
      </c>
      <c r="AY459" s="238" t="s">
        <v>152</v>
      </c>
    </row>
    <row r="460" s="13" customFormat="1">
      <c r="A460" s="13"/>
      <c r="B460" s="228"/>
      <c r="C460" s="229"/>
      <c r="D460" s="221" t="s">
        <v>164</v>
      </c>
      <c r="E460" s="230" t="s">
        <v>19</v>
      </c>
      <c r="F460" s="231" t="s">
        <v>577</v>
      </c>
      <c r="G460" s="229"/>
      <c r="H460" s="232">
        <v>1.26</v>
      </c>
      <c r="I460" s="233"/>
      <c r="J460" s="229"/>
      <c r="K460" s="229"/>
      <c r="L460" s="234"/>
      <c r="M460" s="235"/>
      <c r="N460" s="236"/>
      <c r="O460" s="236"/>
      <c r="P460" s="236"/>
      <c r="Q460" s="236"/>
      <c r="R460" s="236"/>
      <c r="S460" s="236"/>
      <c r="T460" s="237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8" t="s">
        <v>164</v>
      </c>
      <c r="AU460" s="238" t="s">
        <v>81</v>
      </c>
      <c r="AV460" s="13" t="s">
        <v>81</v>
      </c>
      <c r="AW460" s="13" t="s">
        <v>33</v>
      </c>
      <c r="AX460" s="13" t="s">
        <v>71</v>
      </c>
      <c r="AY460" s="238" t="s">
        <v>152</v>
      </c>
    </row>
    <row r="461" s="13" customFormat="1">
      <c r="A461" s="13"/>
      <c r="B461" s="228"/>
      <c r="C461" s="229"/>
      <c r="D461" s="221" t="s">
        <v>164</v>
      </c>
      <c r="E461" s="230" t="s">
        <v>19</v>
      </c>
      <c r="F461" s="231" t="s">
        <v>578</v>
      </c>
      <c r="G461" s="229"/>
      <c r="H461" s="232">
        <v>3</v>
      </c>
      <c r="I461" s="233"/>
      <c r="J461" s="229"/>
      <c r="K461" s="229"/>
      <c r="L461" s="234"/>
      <c r="M461" s="235"/>
      <c r="N461" s="236"/>
      <c r="O461" s="236"/>
      <c r="P461" s="236"/>
      <c r="Q461" s="236"/>
      <c r="R461" s="236"/>
      <c r="S461" s="236"/>
      <c r="T461" s="237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8" t="s">
        <v>164</v>
      </c>
      <c r="AU461" s="238" t="s">
        <v>81</v>
      </c>
      <c r="AV461" s="13" t="s">
        <v>81</v>
      </c>
      <c r="AW461" s="13" t="s">
        <v>33</v>
      </c>
      <c r="AX461" s="13" t="s">
        <v>71</v>
      </c>
      <c r="AY461" s="238" t="s">
        <v>152</v>
      </c>
    </row>
    <row r="462" s="13" customFormat="1">
      <c r="A462" s="13"/>
      <c r="B462" s="228"/>
      <c r="C462" s="229"/>
      <c r="D462" s="221" t="s">
        <v>164</v>
      </c>
      <c r="E462" s="230" t="s">
        <v>19</v>
      </c>
      <c r="F462" s="231" t="s">
        <v>579</v>
      </c>
      <c r="G462" s="229"/>
      <c r="H462" s="232">
        <v>3.2000000000000002</v>
      </c>
      <c r="I462" s="233"/>
      <c r="J462" s="229"/>
      <c r="K462" s="229"/>
      <c r="L462" s="234"/>
      <c r="M462" s="235"/>
      <c r="N462" s="236"/>
      <c r="O462" s="236"/>
      <c r="P462" s="236"/>
      <c r="Q462" s="236"/>
      <c r="R462" s="236"/>
      <c r="S462" s="236"/>
      <c r="T462" s="237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8" t="s">
        <v>164</v>
      </c>
      <c r="AU462" s="238" t="s">
        <v>81</v>
      </c>
      <c r="AV462" s="13" t="s">
        <v>81</v>
      </c>
      <c r="AW462" s="13" t="s">
        <v>33</v>
      </c>
      <c r="AX462" s="13" t="s">
        <v>71</v>
      </c>
      <c r="AY462" s="238" t="s">
        <v>152</v>
      </c>
    </row>
    <row r="463" s="13" customFormat="1">
      <c r="A463" s="13"/>
      <c r="B463" s="228"/>
      <c r="C463" s="229"/>
      <c r="D463" s="221" t="s">
        <v>164</v>
      </c>
      <c r="E463" s="230" t="s">
        <v>19</v>
      </c>
      <c r="F463" s="231" t="s">
        <v>580</v>
      </c>
      <c r="G463" s="229"/>
      <c r="H463" s="232">
        <v>3.6899999999999999</v>
      </c>
      <c r="I463" s="233"/>
      <c r="J463" s="229"/>
      <c r="K463" s="229"/>
      <c r="L463" s="234"/>
      <c r="M463" s="235"/>
      <c r="N463" s="236"/>
      <c r="O463" s="236"/>
      <c r="P463" s="236"/>
      <c r="Q463" s="236"/>
      <c r="R463" s="236"/>
      <c r="S463" s="236"/>
      <c r="T463" s="237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8" t="s">
        <v>164</v>
      </c>
      <c r="AU463" s="238" t="s">
        <v>81</v>
      </c>
      <c r="AV463" s="13" t="s">
        <v>81</v>
      </c>
      <c r="AW463" s="13" t="s">
        <v>33</v>
      </c>
      <c r="AX463" s="13" t="s">
        <v>71</v>
      </c>
      <c r="AY463" s="238" t="s">
        <v>152</v>
      </c>
    </row>
    <row r="464" s="13" customFormat="1">
      <c r="A464" s="13"/>
      <c r="B464" s="228"/>
      <c r="C464" s="229"/>
      <c r="D464" s="221" t="s">
        <v>164</v>
      </c>
      <c r="E464" s="230" t="s">
        <v>19</v>
      </c>
      <c r="F464" s="231" t="s">
        <v>581</v>
      </c>
      <c r="G464" s="229"/>
      <c r="H464" s="232">
        <v>2.25</v>
      </c>
      <c r="I464" s="233"/>
      <c r="J464" s="229"/>
      <c r="K464" s="229"/>
      <c r="L464" s="234"/>
      <c r="M464" s="235"/>
      <c r="N464" s="236"/>
      <c r="O464" s="236"/>
      <c r="P464" s="236"/>
      <c r="Q464" s="236"/>
      <c r="R464" s="236"/>
      <c r="S464" s="236"/>
      <c r="T464" s="237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8" t="s">
        <v>164</v>
      </c>
      <c r="AU464" s="238" t="s">
        <v>81</v>
      </c>
      <c r="AV464" s="13" t="s">
        <v>81</v>
      </c>
      <c r="AW464" s="13" t="s">
        <v>33</v>
      </c>
      <c r="AX464" s="13" t="s">
        <v>71</v>
      </c>
      <c r="AY464" s="238" t="s">
        <v>152</v>
      </c>
    </row>
    <row r="465" s="13" customFormat="1">
      <c r="A465" s="13"/>
      <c r="B465" s="228"/>
      <c r="C465" s="229"/>
      <c r="D465" s="221" t="s">
        <v>164</v>
      </c>
      <c r="E465" s="230" t="s">
        <v>19</v>
      </c>
      <c r="F465" s="231" t="s">
        <v>582</v>
      </c>
      <c r="G465" s="229"/>
      <c r="H465" s="232">
        <v>20.399999999999999</v>
      </c>
      <c r="I465" s="233"/>
      <c r="J465" s="229"/>
      <c r="K465" s="229"/>
      <c r="L465" s="234"/>
      <c r="M465" s="235"/>
      <c r="N465" s="236"/>
      <c r="O465" s="236"/>
      <c r="P465" s="236"/>
      <c r="Q465" s="236"/>
      <c r="R465" s="236"/>
      <c r="S465" s="236"/>
      <c r="T465" s="237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8" t="s">
        <v>164</v>
      </c>
      <c r="AU465" s="238" t="s">
        <v>81</v>
      </c>
      <c r="AV465" s="13" t="s">
        <v>81</v>
      </c>
      <c r="AW465" s="13" t="s">
        <v>33</v>
      </c>
      <c r="AX465" s="13" t="s">
        <v>71</v>
      </c>
      <c r="AY465" s="238" t="s">
        <v>152</v>
      </c>
    </row>
    <row r="466" s="13" customFormat="1">
      <c r="A466" s="13"/>
      <c r="B466" s="228"/>
      <c r="C466" s="229"/>
      <c r="D466" s="221" t="s">
        <v>164</v>
      </c>
      <c r="E466" s="230" t="s">
        <v>19</v>
      </c>
      <c r="F466" s="231" t="s">
        <v>583</v>
      </c>
      <c r="G466" s="229"/>
      <c r="H466" s="232">
        <v>14</v>
      </c>
      <c r="I466" s="233"/>
      <c r="J466" s="229"/>
      <c r="K466" s="229"/>
      <c r="L466" s="234"/>
      <c r="M466" s="235"/>
      <c r="N466" s="236"/>
      <c r="O466" s="236"/>
      <c r="P466" s="236"/>
      <c r="Q466" s="236"/>
      <c r="R466" s="236"/>
      <c r="S466" s="236"/>
      <c r="T466" s="237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8" t="s">
        <v>164</v>
      </c>
      <c r="AU466" s="238" t="s">
        <v>81</v>
      </c>
      <c r="AV466" s="13" t="s">
        <v>81</v>
      </c>
      <c r="AW466" s="13" t="s">
        <v>33</v>
      </c>
      <c r="AX466" s="13" t="s">
        <v>71</v>
      </c>
      <c r="AY466" s="238" t="s">
        <v>152</v>
      </c>
    </row>
    <row r="467" s="13" customFormat="1">
      <c r="A467" s="13"/>
      <c r="B467" s="228"/>
      <c r="C467" s="229"/>
      <c r="D467" s="221" t="s">
        <v>164</v>
      </c>
      <c r="E467" s="230" t="s">
        <v>19</v>
      </c>
      <c r="F467" s="231" t="s">
        <v>584</v>
      </c>
      <c r="G467" s="229"/>
      <c r="H467" s="232">
        <v>65</v>
      </c>
      <c r="I467" s="233"/>
      <c r="J467" s="229"/>
      <c r="K467" s="229"/>
      <c r="L467" s="234"/>
      <c r="M467" s="235"/>
      <c r="N467" s="236"/>
      <c r="O467" s="236"/>
      <c r="P467" s="236"/>
      <c r="Q467" s="236"/>
      <c r="R467" s="236"/>
      <c r="S467" s="236"/>
      <c r="T467" s="237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8" t="s">
        <v>164</v>
      </c>
      <c r="AU467" s="238" t="s">
        <v>81</v>
      </c>
      <c r="AV467" s="13" t="s">
        <v>81</v>
      </c>
      <c r="AW467" s="13" t="s">
        <v>33</v>
      </c>
      <c r="AX467" s="13" t="s">
        <v>71</v>
      </c>
      <c r="AY467" s="238" t="s">
        <v>152</v>
      </c>
    </row>
    <row r="468" s="13" customFormat="1">
      <c r="A468" s="13"/>
      <c r="B468" s="228"/>
      <c r="C468" s="229"/>
      <c r="D468" s="221" t="s">
        <v>164</v>
      </c>
      <c r="E468" s="230" t="s">
        <v>19</v>
      </c>
      <c r="F468" s="231" t="s">
        <v>585</v>
      </c>
      <c r="G468" s="229"/>
      <c r="H468" s="232">
        <v>24</v>
      </c>
      <c r="I468" s="233"/>
      <c r="J468" s="229"/>
      <c r="K468" s="229"/>
      <c r="L468" s="234"/>
      <c r="M468" s="235"/>
      <c r="N468" s="236"/>
      <c r="O468" s="236"/>
      <c r="P468" s="236"/>
      <c r="Q468" s="236"/>
      <c r="R468" s="236"/>
      <c r="S468" s="236"/>
      <c r="T468" s="237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8" t="s">
        <v>164</v>
      </c>
      <c r="AU468" s="238" t="s">
        <v>81</v>
      </c>
      <c r="AV468" s="13" t="s">
        <v>81</v>
      </c>
      <c r="AW468" s="13" t="s">
        <v>33</v>
      </c>
      <c r="AX468" s="13" t="s">
        <v>71</v>
      </c>
      <c r="AY468" s="238" t="s">
        <v>152</v>
      </c>
    </row>
    <row r="469" s="15" customFormat="1">
      <c r="A469" s="15"/>
      <c r="B469" s="250"/>
      <c r="C469" s="251"/>
      <c r="D469" s="221" t="s">
        <v>164</v>
      </c>
      <c r="E469" s="252" t="s">
        <v>19</v>
      </c>
      <c r="F469" s="253" t="s">
        <v>230</v>
      </c>
      <c r="G469" s="251"/>
      <c r="H469" s="254">
        <v>153</v>
      </c>
      <c r="I469" s="255"/>
      <c r="J469" s="251"/>
      <c r="K469" s="251"/>
      <c r="L469" s="256"/>
      <c r="M469" s="257"/>
      <c r="N469" s="258"/>
      <c r="O469" s="258"/>
      <c r="P469" s="258"/>
      <c r="Q469" s="258"/>
      <c r="R469" s="258"/>
      <c r="S469" s="258"/>
      <c r="T469" s="259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0" t="s">
        <v>164</v>
      </c>
      <c r="AU469" s="260" t="s">
        <v>81</v>
      </c>
      <c r="AV469" s="15" t="s">
        <v>175</v>
      </c>
      <c r="AW469" s="15" t="s">
        <v>33</v>
      </c>
      <c r="AX469" s="15" t="s">
        <v>71</v>
      </c>
      <c r="AY469" s="260" t="s">
        <v>152</v>
      </c>
    </row>
    <row r="470" s="14" customFormat="1">
      <c r="A470" s="14"/>
      <c r="B470" s="239"/>
      <c r="C470" s="240"/>
      <c r="D470" s="221" t="s">
        <v>164</v>
      </c>
      <c r="E470" s="241" t="s">
        <v>19</v>
      </c>
      <c r="F470" s="242" t="s">
        <v>169</v>
      </c>
      <c r="G470" s="240"/>
      <c r="H470" s="243">
        <v>219.93600000000001</v>
      </c>
      <c r="I470" s="244"/>
      <c r="J470" s="240"/>
      <c r="K470" s="240"/>
      <c r="L470" s="245"/>
      <c r="M470" s="246"/>
      <c r="N470" s="247"/>
      <c r="O470" s="247"/>
      <c r="P470" s="247"/>
      <c r="Q470" s="247"/>
      <c r="R470" s="247"/>
      <c r="S470" s="247"/>
      <c r="T470" s="248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9" t="s">
        <v>164</v>
      </c>
      <c r="AU470" s="249" t="s">
        <v>81</v>
      </c>
      <c r="AV470" s="14" t="s">
        <v>158</v>
      </c>
      <c r="AW470" s="14" t="s">
        <v>33</v>
      </c>
      <c r="AX470" s="14" t="s">
        <v>79</v>
      </c>
      <c r="AY470" s="249" t="s">
        <v>152</v>
      </c>
    </row>
    <row r="471" s="2" customFormat="1" ht="16.5" customHeight="1">
      <c r="A471" s="40"/>
      <c r="B471" s="41"/>
      <c r="C471" s="207" t="s">
        <v>586</v>
      </c>
      <c r="D471" s="207" t="s">
        <v>154</v>
      </c>
      <c r="E471" s="208" t="s">
        <v>587</v>
      </c>
      <c r="F471" s="209" t="s">
        <v>588</v>
      </c>
      <c r="G471" s="210" t="s">
        <v>211</v>
      </c>
      <c r="H471" s="211">
        <v>179.84800000000001</v>
      </c>
      <c r="I471" s="212"/>
      <c r="J471" s="213">
        <f>ROUND(I471*H471,2)</f>
        <v>0</v>
      </c>
      <c r="K471" s="214"/>
      <c r="L471" s="46"/>
      <c r="M471" s="215" t="s">
        <v>19</v>
      </c>
      <c r="N471" s="216" t="s">
        <v>42</v>
      </c>
      <c r="O471" s="86"/>
      <c r="P471" s="217">
        <f>O471*H471</f>
        <v>0</v>
      </c>
      <c r="Q471" s="217">
        <v>0.0030000000000000001</v>
      </c>
      <c r="R471" s="217">
        <f>Q471*H471</f>
        <v>0.53954400000000002</v>
      </c>
      <c r="S471" s="217">
        <v>0</v>
      </c>
      <c r="T471" s="218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9" t="s">
        <v>158</v>
      </c>
      <c r="AT471" s="219" t="s">
        <v>154</v>
      </c>
      <c r="AU471" s="219" t="s">
        <v>81</v>
      </c>
      <c r="AY471" s="19" t="s">
        <v>152</v>
      </c>
      <c r="BE471" s="220">
        <f>IF(N471="základní",J471,0)</f>
        <v>0</v>
      </c>
      <c r="BF471" s="220">
        <f>IF(N471="snížená",J471,0)</f>
        <v>0</v>
      </c>
      <c r="BG471" s="220">
        <f>IF(N471="zákl. přenesená",J471,0)</f>
        <v>0</v>
      </c>
      <c r="BH471" s="220">
        <f>IF(N471="sníž. přenesená",J471,0)</f>
        <v>0</v>
      </c>
      <c r="BI471" s="220">
        <f>IF(N471="nulová",J471,0)</f>
        <v>0</v>
      </c>
      <c r="BJ471" s="19" t="s">
        <v>79</v>
      </c>
      <c r="BK471" s="220">
        <f>ROUND(I471*H471,2)</f>
        <v>0</v>
      </c>
      <c r="BL471" s="19" t="s">
        <v>158</v>
      </c>
      <c r="BM471" s="219" t="s">
        <v>589</v>
      </c>
    </row>
    <row r="472" s="2" customFormat="1">
      <c r="A472" s="40"/>
      <c r="B472" s="41"/>
      <c r="C472" s="42"/>
      <c r="D472" s="221" t="s">
        <v>160</v>
      </c>
      <c r="E472" s="42"/>
      <c r="F472" s="222" t="s">
        <v>588</v>
      </c>
      <c r="G472" s="42"/>
      <c r="H472" s="42"/>
      <c r="I472" s="223"/>
      <c r="J472" s="42"/>
      <c r="K472" s="42"/>
      <c r="L472" s="46"/>
      <c r="M472" s="224"/>
      <c r="N472" s="225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160</v>
      </c>
      <c r="AU472" s="19" t="s">
        <v>81</v>
      </c>
    </row>
    <row r="473" s="2" customFormat="1" ht="21.75" customHeight="1">
      <c r="A473" s="40"/>
      <c r="B473" s="41"/>
      <c r="C473" s="207" t="s">
        <v>590</v>
      </c>
      <c r="D473" s="207" t="s">
        <v>154</v>
      </c>
      <c r="E473" s="208" t="s">
        <v>591</v>
      </c>
      <c r="F473" s="209" t="s">
        <v>592</v>
      </c>
      <c r="G473" s="210" t="s">
        <v>211</v>
      </c>
      <c r="H473" s="211">
        <v>157.55600000000001</v>
      </c>
      <c r="I473" s="212"/>
      <c r="J473" s="213">
        <f>ROUND(I473*H473,2)</f>
        <v>0</v>
      </c>
      <c r="K473" s="214"/>
      <c r="L473" s="46"/>
      <c r="M473" s="215" t="s">
        <v>19</v>
      </c>
      <c r="N473" s="216" t="s">
        <v>42</v>
      </c>
      <c r="O473" s="86"/>
      <c r="P473" s="217">
        <f>O473*H473</f>
        <v>0</v>
      </c>
      <c r="Q473" s="217">
        <v>0.0030000000000000001</v>
      </c>
      <c r="R473" s="217">
        <f>Q473*H473</f>
        <v>0.47266800000000003</v>
      </c>
      <c r="S473" s="217">
        <v>0</v>
      </c>
      <c r="T473" s="218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9" t="s">
        <v>158</v>
      </c>
      <c r="AT473" s="219" t="s">
        <v>154</v>
      </c>
      <c r="AU473" s="219" t="s">
        <v>81</v>
      </c>
      <c r="AY473" s="19" t="s">
        <v>152</v>
      </c>
      <c r="BE473" s="220">
        <f>IF(N473="základní",J473,0)</f>
        <v>0</v>
      </c>
      <c r="BF473" s="220">
        <f>IF(N473="snížená",J473,0)</f>
        <v>0</v>
      </c>
      <c r="BG473" s="220">
        <f>IF(N473="zákl. přenesená",J473,0)</f>
        <v>0</v>
      </c>
      <c r="BH473" s="220">
        <f>IF(N473="sníž. přenesená",J473,0)</f>
        <v>0</v>
      </c>
      <c r="BI473" s="220">
        <f>IF(N473="nulová",J473,0)</f>
        <v>0</v>
      </c>
      <c r="BJ473" s="19" t="s">
        <v>79</v>
      </c>
      <c r="BK473" s="220">
        <f>ROUND(I473*H473,2)</f>
        <v>0</v>
      </c>
      <c r="BL473" s="19" t="s">
        <v>158</v>
      </c>
      <c r="BM473" s="219" t="s">
        <v>593</v>
      </c>
    </row>
    <row r="474" s="2" customFormat="1">
      <c r="A474" s="40"/>
      <c r="B474" s="41"/>
      <c r="C474" s="42"/>
      <c r="D474" s="221" t="s">
        <v>160</v>
      </c>
      <c r="E474" s="42"/>
      <c r="F474" s="222" t="s">
        <v>592</v>
      </c>
      <c r="G474" s="42"/>
      <c r="H474" s="42"/>
      <c r="I474" s="223"/>
      <c r="J474" s="42"/>
      <c r="K474" s="42"/>
      <c r="L474" s="46"/>
      <c r="M474" s="224"/>
      <c r="N474" s="225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160</v>
      </c>
      <c r="AU474" s="19" t="s">
        <v>81</v>
      </c>
    </row>
    <row r="475" s="2" customFormat="1" ht="16.5" customHeight="1">
      <c r="A475" s="40"/>
      <c r="B475" s="41"/>
      <c r="C475" s="207" t="s">
        <v>594</v>
      </c>
      <c r="D475" s="207" t="s">
        <v>154</v>
      </c>
      <c r="E475" s="208" t="s">
        <v>595</v>
      </c>
      <c r="F475" s="209" t="s">
        <v>596</v>
      </c>
      <c r="G475" s="210" t="s">
        <v>211</v>
      </c>
      <c r="H475" s="211">
        <v>710.08199999999999</v>
      </c>
      <c r="I475" s="212"/>
      <c r="J475" s="213">
        <f>ROUND(I475*H475,2)</f>
        <v>0</v>
      </c>
      <c r="K475" s="214"/>
      <c r="L475" s="46"/>
      <c r="M475" s="215" t="s">
        <v>19</v>
      </c>
      <c r="N475" s="216" t="s">
        <v>42</v>
      </c>
      <c r="O475" s="86"/>
      <c r="P475" s="217">
        <f>O475*H475</f>
        <v>0</v>
      </c>
      <c r="Q475" s="217">
        <v>0.0030000000000000001</v>
      </c>
      <c r="R475" s="217">
        <f>Q475*H475</f>
        <v>2.1302460000000001</v>
      </c>
      <c r="S475" s="217">
        <v>0</v>
      </c>
      <c r="T475" s="218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19" t="s">
        <v>158</v>
      </c>
      <c r="AT475" s="219" t="s">
        <v>154</v>
      </c>
      <c r="AU475" s="219" t="s">
        <v>81</v>
      </c>
      <c r="AY475" s="19" t="s">
        <v>152</v>
      </c>
      <c r="BE475" s="220">
        <f>IF(N475="základní",J475,0)</f>
        <v>0</v>
      </c>
      <c r="BF475" s="220">
        <f>IF(N475="snížená",J475,0)</f>
        <v>0</v>
      </c>
      <c r="BG475" s="220">
        <f>IF(N475="zákl. přenesená",J475,0)</f>
        <v>0</v>
      </c>
      <c r="BH475" s="220">
        <f>IF(N475="sníž. přenesená",J475,0)</f>
        <v>0</v>
      </c>
      <c r="BI475" s="220">
        <f>IF(N475="nulová",J475,0)</f>
        <v>0</v>
      </c>
      <c r="BJ475" s="19" t="s">
        <v>79</v>
      </c>
      <c r="BK475" s="220">
        <f>ROUND(I475*H475,2)</f>
        <v>0</v>
      </c>
      <c r="BL475" s="19" t="s">
        <v>158</v>
      </c>
      <c r="BM475" s="219" t="s">
        <v>597</v>
      </c>
    </row>
    <row r="476" s="2" customFormat="1">
      <c r="A476" s="40"/>
      <c r="B476" s="41"/>
      <c r="C476" s="42"/>
      <c r="D476" s="221" t="s">
        <v>160</v>
      </c>
      <c r="E476" s="42"/>
      <c r="F476" s="222" t="s">
        <v>596</v>
      </c>
      <c r="G476" s="42"/>
      <c r="H476" s="42"/>
      <c r="I476" s="223"/>
      <c r="J476" s="42"/>
      <c r="K476" s="42"/>
      <c r="L476" s="46"/>
      <c r="M476" s="224"/>
      <c r="N476" s="225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160</v>
      </c>
      <c r="AU476" s="19" t="s">
        <v>81</v>
      </c>
    </row>
    <row r="477" s="2" customFormat="1" ht="16.5" customHeight="1">
      <c r="A477" s="40"/>
      <c r="B477" s="41"/>
      <c r="C477" s="207" t="s">
        <v>598</v>
      </c>
      <c r="D477" s="207" t="s">
        <v>154</v>
      </c>
      <c r="E477" s="208" t="s">
        <v>599</v>
      </c>
      <c r="F477" s="209" t="s">
        <v>600</v>
      </c>
      <c r="G477" s="210" t="s">
        <v>211</v>
      </c>
      <c r="H477" s="211">
        <v>24.5</v>
      </c>
      <c r="I477" s="212"/>
      <c r="J477" s="213">
        <f>ROUND(I477*H477,2)</f>
        <v>0</v>
      </c>
      <c r="K477" s="214"/>
      <c r="L477" s="46"/>
      <c r="M477" s="215" t="s">
        <v>19</v>
      </c>
      <c r="N477" s="216" t="s">
        <v>42</v>
      </c>
      <c r="O477" s="86"/>
      <c r="P477" s="217">
        <f>O477*H477</f>
        <v>0</v>
      </c>
      <c r="Q477" s="217">
        <v>0.038199999999999998</v>
      </c>
      <c r="R477" s="217">
        <f>Q477*H477</f>
        <v>0.93589999999999995</v>
      </c>
      <c r="S477" s="217">
        <v>0</v>
      </c>
      <c r="T477" s="218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9" t="s">
        <v>158</v>
      </c>
      <c r="AT477" s="219" t="s">
        <v>154</v>
      </c>
      <c r="AU477" s="219" t="s">
        <v>81</v>
      </c>
      <c r="AY477" s="19" t="s">
        <v>152</v>
      </c>
      <c r="BE477" s="220">
        <f>IF(N477="základní",J477,0)</f>
        <v>0</v>
      </c>
      <c r="BF477" s="220">
        <f>IF(N477="snížená",J477,0)</f>
        <v>0</v>
      </c>
      <c r="BG477" s="220">
        <f>IF(N477="zákl. přenesená",J477,0)</f>
        <v>0</v>
      </c>
      <c r="BH477" s="220">
        <f>IF(N477="sníž. přenesená",J477,0)</f>
        <v>0</v>
      </c>
      <c r="BI477" s="220">
        <f>IF(N477="nulová",J477,0)</f>
        <v>0</v>
      </c>
      <c r="BJ477" s="19" t="s">
        <v>79</v>
      </c>
      <c r="BK477" s="220">
        <f>ROUND(I477*H477,2)</f>
        <v>0</v>
      </c>
      <c r="BL477" s="19" t="s">
        <v>158</v>
      </c>
      <c r="BM477" s="219" t="s">
        <v>601</v>
      </c>
    </row>
    <row r="478" s="2" customFormat="1">
      <c r="A478" s="40"/>
      <c r="B478" s="41"/>
      <c r="C478" s="42"/>
      <c r="D478" s="221" t="s">
        <v>160</v>
      </c>
      <c r="E478" s="42"/>
      <c r="F478" s="222" t="s">
        <v>600</v>
      </c>
      <c r="G478" s="42"/>
      <c r="H478" s="42"/>
      <c r="I478" s="223"/>
      <c r="J478" s="42"/>
      <c r="K478" s="42"/>
      <c r="L478" s="46"/>
      <c r="M478" s="224"/>
      <c r="N478" s="225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160</v>
      </c>
      <c r="AU478" s="19" t="s">
        <v>81</v>
      </c>
    </row>
    <row r="479" s="2" customFormat="1" ht="16.5" customHeight="1">
      <c r="A479" s="40"/>
      <c r="B479" s="41"/>
      <c r="C479" s="207" t="s">
        <v>602</v>
      </c>
      <c r="D479" s="207" t="s">
        <v>154</v>
      </c>
      <c r="E479" s="208" t="s">
        <v>603</v>
      </c>
      <c r="F479" s="209" t="s">
        <v>604</v>
      </c>
      <c r="G479" s="210" t="s">
        <v>211</v>
      </c>
      <c r="H479" s="211">
        <v>12.25</v>
      </c>
      <c r="I479" s="212"/>
      <c r="J479" s="213">
        <f>ROUND(I479*H479,2)</f>
        <v>0</v>
      </c>
      <c r="K479" s="214"/>
      <c r="L479" s="46"/>
      <c r="M479" s="215" t="s">
        <v>19</v>
      </c>
      <c r="N479" s="216" t="s">
        <v>42</v>
      </c>
      <c r="O479" s="86"/>
      <c r="P479" s="217">
        <f>O479*H479</f>
        <v>0</v>
      </c>
      <c r="Q479" s="217">
        <v>0.040000000000000001</v>
      </c>
      <c r="R479" s="217">
        <f>Q479*H479</f>
        <v>0.48999999999999999</v>
      </c>
      <c r="S479" s="217">
        <v>0</v>
      </c>
      <c r="T479" s="218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9" t="s">
        <v>158</v>
      </c>
      <c r="AT479" s="219" t="s">
        <v>154</v>
      </c>
      <c r="AU479" s="219" t="s">
        <v>81</v>
      </c>
      <c r="AY479" s="19" t="s">
        <v>152</v>
      </c>
      <c r="BE479" s="220">
        <f>IF(N479="základní",J479,0)</f>
        <v>0</v>
      </c>
      <c r="BF479" s="220">
        <f>IF(N479="snížená",J479,0)</f>
        <v>0</v>
      </c>
      <c r="BG479" s="220">
        <f>IF(N479="zákl. přenesená",J479,0)</f>
        <v>0</v>
      </c>
      <c r="BH479" s="220">
        <f>IF(N479="sníž. přenesená",J479,0)</f>
        <v>0</v>
      </c>
      <c r="BI479" s="220">
        <f>IF(N479="nulová",J479,0)</f>
        <v>0</v>
      </c>
      <c r="BJ479" s="19" t="s">
        <v>79</v>
      </c>
      <c r="BK479" s="220">
        <f>ROUND(I479*H479,2)</f>
        <v>0</v>
      </c>
      <c r="BL479" s="19" t="s">
        <v>158</v>
      </c>
      <c r="BM479" s="219" t="s">
        <v>605</v>
      </c>
    </row>
    <row r="480" s="2" customFormat="1">
      <c r="A480" s="40"/>
      <c r="B480" s="41"/>
      <c r="C480" s="42"/>
      <c r="D480" s="221" t="s">
        <v>160</v>
      </c>
      <c r="E480" s="42"/>
      <c r="F480" s="222" t="s">
        <v>604</v>
      </c>
      <c r="G480" s="42"/>
      <c r="H480" s="42"/>
      <c r="I480" s="223"/>
      <c r="J480" s="42"/>
      <c r="K480" s="42"/>
      <c r="L480" s="46"/>
      <c r="M480" s="224"/>
      <c r="N480" s="225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160</v>
      </c>
      <c r="AU480" s="19" t="s">
        <v>81</v>
      </c>
    </row>
    <row r="481" s="13" customFormat="1">
      <c r="A481" s="13"/>
      <c r="B481" s="228"/>
      <c r="C481" s="229"/>
      <c r="D481" s="221" t="s">
        <v>164</v>
      </c>
      <c r="E481" s="230" t="s">
        <v>19</v>
      </c>
      <c r="F481" s="231" t="s">
        <v>606</v>
      </c>
      <c r="G481" s="229"/>
      <c r="H481" s="232">
        <v>12.25</v>
      </c>
      <c r="I481" s="233"/>
      <c r="J481" s="229"/>
      <c r="K481" s="229"/>
      <c r="L481" s="234"/>
      <c r="M481" s="235"/>
      <c r="N481" s="236"/>
      <c r="O481" s="236"/>
      <c r="P481" s="236"/>
      <c r="Q481" s="236"/>
      <c r="R481" s="236"/>
      <c r="S481" s="236"/>
      <c r="T481" s="237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8" t="s">
        <v>164</v>
      </c>
      <c r="AU481" s="238" t="s">
        <v>81</v>
      </c>
      <c r="AV481" s="13" t="s">
        <v>81</v>
      </c>
      <c r="AW481" s="13" t="s">
        <v>33</v>
      </c>
      <c r="AX481" s="13" t="s">
        <v>79</v>
      </c>
      <c r="AY481" s="238" t="s">
        <v>152</v>
      </c>
    </row>
    <row r="482" s="2" customFormat="1" ht="16.5" customHeight="1">
      <c r="A482" s="40"/>
      <c r="B482" s="41"/>
      <c r="C482" s="207" t="s">
        <v>607</v>
      </c>
      <c r="D482" s="207" t="s">
        <v>154</v>
      </c>
      <c r="E482" s="208" t="s">
        <v>608</v>
      </c>
      <c r="F482" s="209" t="s">
        <v>609</v>
      </c>
      <c r="G482" s="210" t="s">
        <v>211</v>
      </c>
      <c r="H482" s="211">
        <v>10.199999999999999</v>
      </c>
      <c r="I482" s="212"/>
      <c r="J482" s="213">
        <f>ROUND(I482*H482,2)</f>
        <v>0</v>
      </c>
      <c r="K482" s="214"/>
      <c r="L482" s="46"/>
      <c r="M482" s="215" t="s">
        <v>19</v>
      </c>
      <c r="N482" s="216" t="s">
        <v>42</v>
      </c>
      <c r="O482" s="86"/>
      <c r="P482" s="217">
        <f>O482*H482</f>
        <v>0</v>
      </c>
      <c r="Q482" s="217">
        <v>0.038199999999999998</v>
      </c>
      <c r="R482" s="217">
        <f>Q482*H482</f>
        <v>0.38963999999999993</v>
      </c>
      <c r="S482" s="217">
        <v>0</v>
      </c>
      <c r="T482" s="218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9" t="s">
        <v>158</v>
      </c>
      <c r="AT482" s="219" t="s">
        <v>154</v>
      </c>
      <c r="AU482" s="219" t="s">
        <v>81</v>
      </c>
      <c r="AY482" s="19" t="s">
        <v>152</v>
      </c>
      <c r="BE482" s="220">
        <f>IF(N482="základní",J482,0)</f>
        <v>0</v>
      </c>
      <c r="BF482" s="220">
        <f>IF(N482="snížená",J482,0)</f>
        <v>0</v>
      </c>
      <c r="BG482" s="220">
        <f>IF(N482="zákl. přenesená",J482,0)</f>
        <v>0</v>
      </c>
      <c r="BH482" s="220">
        <f>IF(N482="sníž. přenesená",J482,0)</f>
        <v>0</v>
      </c>
      <c r="BI482" s="220">
        <f>IF(N482="nulová",J482,0)</f>
        <v>0</v>
      </c>
      <c r="BJ482" s="19" t="s">
        <v>79</v>
      </c>
      <c r="BK482" s="220">
        <f>ROUND(I482*H482,2)</f>
        <v>0</v>
      </c>
      <c r="BL482" s="19" t="s">
        <v>158</v>
      </c>
      <c r="BM482" s="219" t="s">
        <v>610</v>
      </c>
    </row>
    <row r="483" s="2" customFormat="1">
      <c r="A483" s="40"/>
      <c r="B483" s="41"/>
      <c r="C483" s="42"/>
      <c r="D483" s="221" t="s">
        <v>160</v>
      </c>
      <c r="E483" s="42"/>
      <c r="F483" s="222" t="s">
        <v>609</v>
      </c>
      <c r="G483" s="42"/>
      <c r="H483" s="42"/>
      <c r="I483" s="223"/>
      <c r="J483" s="42"/>
      <c r="K483" s="42"/>
      <c r="L483" s="46"/>
      <c r="M483" s="224"/>
      <c r="N483" s="225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160</v>
      </c>
      <c r="AU483" s="19" t="s">
        <v>81</v>
      </c>
    </row>
    <row r="484" s="12" customFormat="1" ht="22.8" customHeight="1">
      <c r="A484" s="12"/>
      <c r="B484" s="191"/>
      <c r="C484" s="192"/>
      <c r="D484" s="193" t="s">
        <v>70</v>
      </c>
      <c r="E484" s="205" t="s">
        <v>611</v>
      </c>
      <c r="F484" s="205" t="s">
        <v>612</v>
      </c>
      <c r="G484" s="192"/>
      <c r="H484" s="192"/>
      <c r="I484" s="195"/>
      <c r="J484" s="206">
        <f>BK484</f>
        <v>0</v>
      </c>
      <c r="K484" s="192"/>
      <c r="L484" s="197"/>
      <c r="M484" s="198"/>
      <c r="N484" s="199"/>
      <c r="O484" s="199"/>
      <c r="P484" s="200">
        <f>SUM(P485:P499)</f>
        <v>0</v>
      </c>
      <c r="Q484" s="199"/>
      <c r="R484" s="200">
        <f>SUM(R485:R499)</f>
        <v>0.12328710000000001</v>
      </c>
      <c r="S484" s="199"/>
      <c r="T484" s="201">
        <f>SUM(T485:T499)</f>
        <v>0</v>
      </c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R484" s="202" t="s">
        <v>79</v>
      </c>
      <c r="AT484" s="203" t="s">
        <v>70</v>
      </c>
      <c r="AU484" s="203" t="s">
        <v>79</v>
      </c>
      <c r="AY484" s="202" t="s">
        <v>152</v>
      </c>
      <c r="BK484" s="204">
        <f>SUM(BK485:BK499)</f>
        <v>0</v>
      </c>
    </row>
    <row r="485" s="2" customFormat="1" ht="37.8" customHeight="1">
      <c r="A485" s="40"/>
      <c r="B485" s="41"/>
      <c r="C485" s="207" t="s">
        <v>613</v>
      </c>
      <c r="D485" s="207" t="s">
        <v>154</v>
      </c>
      <c r="E485" s="208" t="s">
        <v>614</v>
      </c>
      <c r="F485" s="209" t="s">
        <v>615</v>
      </c>
      <c r="G485" s="210" t="s">
        <v>211</v>
      </c>
      <c r="H485" s="211">
        <v>2.3799999999999999</v>
      </c>
      <c r="I485" s="212"/>
      <c r="J485" s="213">
        <f>ROUND(I485*H485,2)</f>
        <v>0</v>
      </c>
      <c r="K485" s="214"/>
      <c r="L485" s="46"/>
      <c r="M485" s="215" t="s">
        <v>19</v>
      </c>
      <c r="N485" s="216" t="s">
        <v>42</v>
      </c>
      <c r="O485" s="86"/>
      <c r="P485" s="217">
        <f>O485*H485</f>
        <v>0</v>
      </c>
      <c r="Q485" s="217">
        <v>0.0020999999999999999</v>
      </c>
      <c r="R485" s="217">
        <f>Q485*H485</f>
        <v>0.0049979999999999998</v>
      </c>
      <c r="S485" s="217">
        <v>0</v>
      </c>
      <c r="T485" s="218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19" t="s">
        <v>158</v>
      </c>
      <c r="AT485" s="219" t="s">
        <v>154</v>
      </c>
      <c r="AU485" s="219" t="s">
        <v>81</v>
      </c>
      <c r="AY485" s="19" t="s">
        <v>152</v>
      </c>
      <c r="BE485" s="220">
        <f>IF(N485="základní",J485,0)</f>
        <v>0</v>
      </c>
      <c r="BF485" s="220">
        <f>IF(N485="snížená",J485,0)</f>
        <v>0</v>
      </c>
      <c r="BG485" s="220">
        <f>IF(N485="zákl. přenesená",J485,0)</f>
        <v>0</v>
      </c>
      <c r="BH485" s="220">
        <f>IF(N485="sníž. přenesená",J485,0)</f>
        <v>0</v>
      </c>
      <c r="BI485" s="220">
        <f>IF(N485="nulová",J485,0)</f>
        <v>0</v>
      </c>
      <c r="BJ485" s="19" t="s">
        <v>79</v>
      </c>
      <c r="BK485" s="220">
        <f>ROUND(I485*H485,2)</f>
        <v>0</v>
      </c>
      <c r="BL485" s="19" t="s">
        <v>158</v>
      </c>
      <c r="BM485" s="219" t="s">
        <v>616</v>
      </c>
    </row>
    <row r="486" s="2" customFormat="1">
      <c r="A486" s="40"/>
      <c r="B486" s="41"/>
      <c r="C486" s="42"/>
      <c r="D486" s="221" t="s">
        <v>160</v>
      </c>
      <c r="E486" s="42"/>
      <c r="F486" s="222" t="s">
        <v>615</v>
      </c>
      <c r="G486" s="42"/>
      <c r="H486" s="42"/>
      <c r="I486" s="223"/>
      <c r="J486" s="42"/>
      <c r="K486" s="42"/>
      <c r="L486" s="46"/>
      <c r="M486" s="224"/>
      <c r="N486" s="225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160</v>
      </c>
      <c r="AU486" s="19" t="s">
        <v>81</v>
      </c>
    </row>
    <row r="487" s="13" customFormat="1">
      <c r="A487" s="13"/>
      <c r="B487" s="228"/>
      <c r="C487" s="229"/>
      <c r="D487" s="221" t="s">
        <v>164</v>
      </c>
      <c r="E487" s="230" t="s">
        <v>19</v>
      </c>
      <c r="F487" s="231" t="s">
        <v>617</v>
      </c>
      <c r="G487" s="229"/>
      <c r="H487" s="232">
        <v>0.47499999999999998</v>
      </c>
      <c r="I487" s="233"/>
      <c r="J487" s="229"/>
      <c r="K487" s="229"/>
      <c r="L487" s="234"/>
      <c r="M487" s="235"/>
      <c r="N487" s="236"/>
      <c r="O487" s="236"/>
      <c r="P487" s="236"/>
      <c r="Q487" s="236"/>
      <c r="R487" s="236"/>
      <c r="S487" s="236"/>
      <c r="T487" s="237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8" t="s">
        <v>164</v>
      </c>
      <c r="AU487" s="238" t="s">
        <v>81</v>
      </c>
      <c r="AV487" s="13" t="s">
        <v>81</v>
      </c>
      <c r="AW487" s="13" t="s">
        <v>33</v>
      </c>
      <c r="AX487" s="13" t="s">
        <v>71</v>
      </c>
      <c r="AY487" s="238" t="s">
        <v>152</v>
      </c>
    </row>
    <row r="488" s="13" customFormat="1">
      <c r="A488" s="13"/>
      <c r="B488" s="228"/>
      <c r="C488" s="229"/>
      <c r="D488" s="221" t="s">
        <v>164</v>
      </c>
      <c r="E488" s="230" t="s">
        <v>19</v>
      </c>
      <c r="F488" s="231" t="s">
        <v>618</v>
      </c>
      <c r="G488" s="229"/>
      <c r="H488" s="232">
        <v>1.2250000000000001</v>
      </c>
      <c r="I488" s="233"/>
      <c r="J488" s="229"/>
      <c r="K488" s="229"/>
      <c r="L488" s="234"/>
      <c r="M488" s="235"/>
      <c r="N488" s="236"/>
      <c r="O488" s="236"/>
      <c r="P488" s="236"/>
      <c r="Q488" s="236"/>
      <c r="R488" s="236"/>
      <c r="S488" s="236"/>
      <c r="T488" s="237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8" t="s">
        <v>164</v>
      </c>
      <c r="AU488" s="238" t="s">
        <v>81</v>
      </c>
      <c r="AV488" s="13" t="s">
        <v>81</v>
      </c>
      <c r="AW488" s="13" t="s">
        <v>33</v>
      </c>
      <c r="AX488" s="13" t="s">
        <v>71</v>
      </c>
      <c r="AY488" s="238" t="s">
        <v>152</v>
      </c>
    </row>
    <row r="489" s="13" customFormat="1">
      <c r="A489" s="13"/>
      <c r="B489" s="228"/>
      <c r="C489" s="229"/>
      <c r="D489" s="221" t="s">
        <v>164</v>
      </c>
      <c r="E489" s="230" t="s">
        <v>19</v>
      </c>
      <c r="F489" s="231" t="s">
        <v>619</v>
      </c>
      <c r="G489" s="229"/>
      <c r="H489" s="232">
        <v>0.68000000000000005</v>
      </c>
      <c r="I489" s="233"/>
      <c r="J489" s="229"/>
      <c r="K489" s="229"/>
      <c r="L489" s="234"/>
      <c r="M489" s="235"/>
      <c r="N489" s="236"/>
      <c r="O489" s="236"/>
      <c r="P489" s="236"/>
      <c r="Q489" s="236"/>
      <c r="R489" s="236"/>
      <c r="S489" s="236"/>
      <c r="T489" s="237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8" t="s">
        <v>164</v>
      </c>
      <c r="AU489" s="238" t="s">
        <v>81</v>
      </c>
      <c r="AV489" s="13" t="s">
        <v>81</v>
      </c>
      <c r="AW489" s="13" t="s">
        <v>33</v>
      </c>
      <c r="AX489" s="13" t="s">
        <v>71</v>
      </c>
      <c r="AY489" s="238" t="s">
        <v>152</v>
      </c>
    </row>
    <row r="490" s="14" customFormat="1">
      <c r="A490" s="14"/>
      <c r="B490" s="239"/>
      <c r="C490" s="240"/>
      <c r="D490" s="221" t="s">
        <v>164</v>
      </c>
      <c r="E490" s="241" t="s">
        <v>19</v>
      </c>
      <c r="F490" s="242" t="s">
        <v>169</v>
      </c>
      <c r="G490" s="240"/>
      <c r="H490" s="243">
        <v>2.3800000000000003</v>
      </c>
      <c r="I490" s="244"/>
      <c r="J490" s="240"/>
      <c r="K490" s="240"/>
      <c r="L490" s="245"/>
      <c r="M490" s="246"/>
      <c r="N490" s="247"/>
      <c r="O490" s="247"/>
      <c r="P490" s="247"/>
      <c r="Q490" s="247"/>
      <c r="R490" s="247"/>
      <c r="S490" s="247"/>
      <c r="T490" s="248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9" t="s">
        <v>164</v>
      </c>
      <c r="AU490" s="249" t="s">
        <v>81</v>
      </c>
      <c r="AV490" s="14" t="s">
        <v>158</v>
      </c>
      <c r="AW490" s="14" t="s">
        <v>33</v>
      </c>
      <c r="AX490" s="14" t="s">
        <v>79</v>
      </c>
      <c r="AY490" s="249" t="s">
        <v>152</v>
      </c>
    </row>
    <row r="491" s="2" customFormat="1" ht="24.15" customHeight="1">
      <c r="A491" s="40"/>
      <c r="B491" s="41"/>
      <c r="C491" s="207" t="s">
        <v>469</v>
      </c>
      <c r="D491" s="207" t="s">
        <v>154</v>
      </c>
      <c r="E491" s="208" t="s">
        <v>620</v>
      </c>
      <c r="F491" s="209" t="s">
        <v>621</v>
      </c>
      <c r="G491" s="210" t="s">
        <v>211</v>
      </c>
      <c r="H491" s="211">
        <v>24.190000000000001</v>
      </c>
      <c r="I491" s="212"/>
      <c r="J491" s="213">
        <f>ROUND(I491*H491,2)</f>
        <v>0</v>
      </c>
      <c r="K491" s="214"/>
      <c r="L491" s="46"/>
      <c r="M491" s="215" t="s">
        <v>19</v>
      </c>
      <c r="N491" s="216" t="s">
        <v>42</v>
      </c>
      <c r="O491" s="86"/>
      <c r="P491" s="217">
        <f>O491*H491</f>
        <v>0</v>
      </c>
      <c r="Q491" s="217">
        <v>0.0048900000000000002</v>
      </c>
      <c r="R491" s="217">
        <f>Q491*H491</f>
        <v>0.11828910000000001</v>
      </c>
      <c r="S491" s="217">
        <v>0</v>
      </c>
      <c r="T491" s="218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9" t="s">
        <v>158</v>
      </c>
      <c r="AT491" s="219" t="s">
        <v>154</v>
      </c>
      <c r="AU491" s="219" t="s">
        <v>81</v>
      </c>
      <c r="AY491" s="19" t="s">
        <v>152</v>
      </c>
      <c r="BE491" s="220">
        <f>IF(N491="základní",J491,0)</f>
        <v>0</v>
      </c>
      <c r="BF491" s="220">
        <f>IF(N491="snížená",J491,0)</f>
        <v>0</v>
      </c>
      <c r="BG491" s="220">
        <f>IF(N491="zákl. přenesená",J491,0)</f>
        <v>0</v>
      </c>
      <c r="BH491" s="220">
        <f>IF(N491="sníž. přenesená",J491,0)</f>
        <v>0</v>
      </c>
      <c r="BI491" s="220">
        <f>IF(N491="nulová",J491,0)</f>
        <v>0</v>
      </c>
      <c r="BJ491" s="19" t="s">
        <v>79</v>
      </c>
      <c r="BK491" s="220">
        <f>ROUND(I491*H491,2)</f>
        <v>0</v>
      </c>
      <c r="BL491" s="19" t="s">
        <v>158</v>
      </c>
      <c r="BM491" s="219" t="s">
        <v>622</v>
      </c>
    </row>
    <row r="492" s="2" customFormat="1">
      <c r="A492" s="40"/>
      <c r="B492" s="41"/>
      <c r="C492" s="42"/>
      <c r="D492" s="221" t="s">
        <v>160</v>
      </c>
      <c r="E492" s="42"/>
      <c r="F492" s="222" t="s">
        <v>621</v>
      </c>
      <c r="G492" s="42"/>
      <c r="H492" s="42"/>
      <c r="I492" s="223"/>
      <c r="J492" s="42"/>
      <c r="K492" s="42"/>
      <c r="L492" s="46"/>
      <c r="M492" s="224"/>
      <c r="N492" s="225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160</v>
      </c>
      <c r="AU492" s="19" t="s">
        <v>81</v>
      </c>
    </row>
    <row r="493" s="13" customFormat="1">
      <c r="A493" s="13"/>
      <c r="B493" s="228"/>
      <c r="C493" s="229"/>
      <c r="D493" s="221" t="s">
        <v>164</v>
      </c>
      <c r="E493" s="230" t="s">
        <v>19</v>
      </c>
      <c r="F493" s="231" t="s">
        <v>623</v>
      </c>
      <c r="G493" s="229"/>
      <c r="H493" s="232">
        <v>24.960000000000001</v>
      </c>
      <c r="I493" s="233"/>
      <c r="J493" s="229"/>
      <c r="K493" s="229"/>
      <c r="L493" s="234"/>
      <c r="M493" s="235"/>
      <c r="N493" s="236"/>
      <c r="O493" s="236"/>
      <c r="P493" s="236"/>
      <c r="Q493" s="236"/>
      <c r="R493" s="236"/>
      <c r="S493" s="236"/>
      <c r="T493" s="237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8" t="s">
        <v>164</v>
      </c>
      <c r="AU493" s="238" t="s">
        <v>81</v>
      </c>
      <c r="AV493" s="13" t="s">
        <v>81</v>
      </c>
      <c r="AW493" s="13" t="s">
        <v>33</v>
      </c>
      <c r="AX493" s="13" t="s">
        <v>71</v>
      </c>
      <c r="AY493" s="238" t="s">
        <v>152</v>
      </c>
    </row>
    <row r="494" s="13" customFormat="1">
      <c r="A494" s="13"/>
      <c r="B494" s="228"/>
      <c r="C494" s="229"/>
      <c r="D494" s="221" t="s">
        <v>164</v>
      </c>
      <c r="E494" s="230" t="s">
        <v>19</v>
      </c>
      <c r="F494" s="231" t="s">
        <v>624</v>
      </c>
      <c r="G494" s="229"/>
      <c r="H494" s="232">
        <v>-2.1000000000000001</v>
      </c>
      <c r="I494" s="233"/>
      <c r="J494" s="229"/>
      <c r="K494" s="229"/>
      <c r="L494" s="234"/>
      <c r="M494" s="235"/>
      <c r="N494" s="236"/>
      <c r="O494" s="236"/>
      <c r="P494" s="236"/>
      <c r="Q494" s="236"/>
      <c r="R494" s="236"/>
      <c r="S494" s="236"/>
      <c r="T494" s="237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8" t="s">
        <v>164</v>
      </c>
      <c r="AU494" s="238" t="s">
        <v>81</v>
      </c>
      <c r="AV494" s="13" t="s">
        <v>81</v>
      </c>
      <c r="AW494" s="13" t="s">
        <v>33</v>
      </c>
      <c r="AX494" s="13" t="s">
        <v>71</v>
      </c>
      <c r="AY494" s="238" t="s">
        <v>152</v>
      </c>
    </row>
    <row r="495" s="13" customFormat="1">
      <c r="A495" s="13"/>
      <c r="B495" s="228"/>
      <c r="C495" s="229"/>
      <c r="D495" s="221" t="s">
        <v>164</v>
      </c>
      <c r="E495" s="230" t="s">
        <v>19</v>
      </c>
      <c r="F495" s="231" t="s">
        <v>524</v>
      </c>
      <c r="G495" s="229"/>
      <c r="H495" s="232">
        <v>-2.25</v>
      </c>
      <c r="I495" s="233"/>
      <c r="J495" s="229"/>
      <c r="K495" s="229"/>
      <c r="L495" s="234"/>
      <c r="M495" s="235"/>
      <c r="N495" s="236"/>
      <c r="O495" s="236"/>
      <c r="P495" s="236"/>
      <c r="Q495" s="236"/>
      <c r="R495" s="236"/>
      <c r="S495" s="236"/>
      <c r="T495" s="237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8" t="s">
        <v>164</v>
      </c>
      <c r="AU495" s="238" t="s">
        <v>81</v>
      </c>
      <c r="AV495" s="13" t="s">
        <v>81</v>
      </c>
      <c r="AW495" s="13" t="s">
        <v>33</v>
      </c>
      <c r="AX495" s="13" t="s">
        <v>71</v>
      </c>
      <c r="AY495" s="238" t="s">
        <v>152</v>
      </c>
    </row>
    <row r="496" s="13" customFormat="1">
      <c r="A496" s="13"/>
      <c r="B496" s="228"/>
      <c r="C496" s="229"/>
      <c r="D496" s="221" t="s">
        <v>164</v>
      </c>
      <c r="E496" s="230" t="s">
        <v>19</v>
      </c>
      <c r="F496" s="231" t="s">
        <v>625</v>
      </c>
      <c r="G496" s="229"/>
      <c r="H496" s="232">
        <v>1.7</v>
      </c>
      <c r="I496" s="233"/>
      <c r="J496" s="229"/>
      <c r="K496" s="229"/>
      <c r="L496" s="234"/>
      <c r="M496" s="235"/>
      <c r="N496" s="236"/>
      <c r="O496" s="236"/>
      <c r="P496" s="236"/>
      <c r="Q496" s="236"/>
      <c r="R496" s="236"/>
      <c r="S496" s="236"/>
      <c r="T496" s="237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8" t="s">
        <v>164</v>
      </c>
      <c r="AU496" s="238" t="s">
        <v>81</v>
      </c>
      <c r="AV496" s="13" t="s">
        <v>81</v>
      </c>
      <c r="AW496" s="13" t="s">
        <v>33</v>
      </c>
      <c r="AX496" s="13" t="s">
        <v>71</v>
      </c>
      <c r="AY496" s="238" t="s">
        <v>152</v>
      </c>
    </row>
    <row r="497" s="13" customFormat="1">
      <c r="A497" s="13"/>
      <c r="B497" s="228"/>
      <c r="C497" s="229"/>
      <c r="D497" s="221" t="s">
        <v>164</v>
      </c>
      <c r="E497" s="230" t="s">
        <v>19</v>
      </c>
      <c r="F497" s="231" t="s">
        <v>626</v>
      </c>
      <c r="G497" s="229"/>
      <c r="H497" s="232">
        <v>1.26</v>
      </c>
      <c r="I497" s="233"/>
      <c r="J497" s="229"/>
      <c r="K497" s="229"/>
      <c r="L497" s="234"/>
      <c r="M497" s="235"/>
      <c r="N497" s="236"/>
      <c r="O497" s="236"/>
      <c r="P497" s="236"/>
      <c r="Q497" s="236"/>
      <c r="R497" s="236"/>
      <c r="S497" s="236"/>
      <c r="T497" s="237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8" t="s">
        <v>164</v>
      </c>
      <c r="AU497" s="238" t="s">
        <v>81</v>
      </c>
      <c r="AV497" s="13" t="s">
        <v>81</v>
      </c>
      <c r="AW497" s="13" t="s">
        <v>33</v>
      </c>
      <c r="AX497" s="13" t="s">
        <v>71</v>
      </c>
      <c r="AY497" s="238" t="s">
        <v>152</v>
      </c>
    </row>
    <row r="498" s="13" customFormat="1">
      <c r="A498" s="13"/>
      <c r="B498" s="228"/>
      <c r="C498" s="229"/>
      <c r="D498" s="221" t="s">
        <v>164</v>
      </c>
      <c r="E498" s="230" t="s">
        <v>19</v>
      </c>
      <c r="F498" s="231" t="s">
        <v>627</v>
      </c>
      <c r="G498" s="229"/>
      <c r="H498" s="232">
        <v>0.62</v>
      </c>
      <c r="I498" s="233"/>
      <c r="J498" s="229"/>
      <c r="K498" s="229"/>
      <c r="L498" s="234"/>
      <c r="M498" s="235"/>
      <c r="N498" s="236"/>
      <c r="O498" s="236"/>
      <c r="P498" s="236"/>
      <c r="Q498" s="236"/>
      <c r="R498" s="236"/>
      <c r="S498" s="236"/>
      <c r="T498" s="237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8" t="s">
        <v>164</v>
      </c>
      <c r="AU498" s="238" t="s">
        <v>81</v>
      </c>
      <c r="AV498" s="13" t="s">
        <v>81</v>
      </c>
      <c r="AW498" s="13" t="s">
        <v>33</v>
      </c>
      <c r="AX498" s="13" t="s">
        <v>71</v>
      </c>
      <c r="AY498" s="238" t="s">
        <v>152</v>
      </c>
    </row>
    <row r="499" s="14" customFormat="1">
      <c r="A499" s="14"/>
      <c r="B499" s="239"/>
      <c r="C499" s="240"/>
      <c r="D499" s="221" t="s">
        <v>164</v>
      </c>
      <c r="E499" s="241" t="s">
        <v>19</v>
      </c>
      <c r="F499" s="242" t="s">
        <v>169</v>
      </c>
      <c r="G499" s="240"/>
      <c r="H499" s="243">
        <v>24.190000000000001</v>
      </c>
      <c r="I499" s="244"/>
      <c r="J499" s="240"/>
      <c r="K499" s="240"/>
      <c r="L499" s="245"/>
      <c r="M499" s="246"/>
      <c r="N499" s="247"/>
      <c r="O499" s="247"/>
      <c r="P499" s="247"/>
      <c r="Q499" s="247"/>
      <c r="R499" s="247"/>
      <c r="S499" s="247"/>
      <c r="T499" s="248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9" t="s">
        <v>164</v>
      </c>
      <c r="AU499" s="249" t="s">
        <v>81</v>
      </c>
      <c r="AV499" s="14" t="s">
        <v>158</v>
      </c>
      <c r="AW499" s="14" t="s">
        <v>33</v>
      </c>
      <c r="AX499" s="14" t="s">
        <v>79</v>
      </c>
      <c r="AY499" s="249" t="s">
        <v>152</v>
      </c>
    </row>
    <row r="500" s="12" customFormat="1" ht="22.8" customHeight="1">
      <c r="A500" s="12"/>
      <c r="B500" s="191"/>
      <c r="C500" s="192"/>
      <c r="D500" s="193" t="s">
        <v>70</v>
      </c>
      <c r="E500" s="205" t="s">
        <v>628</v>
      </c>
      <c r="F500" s="205" t="s">
        <v>629</v>
      </c>
      <c r="G500" s="192"/>
      <c r="H500" s="192"/>
      <c r="I500" s="195"/>
      <c r="J500" s="206">
        <f>BK500</f>
        <v>0</v>
      </c>
      <c r="K500" s="192"/>
      <c r="L500" s="197"/>
      <c r="M500" s="198"/>
      <c r="N500" s="199"/>
      <c r="O500" s="199"/>
      <c r="P500" s="200">
        <f>SUM(P501:P521)</f>
        <v>0</v>
      </c>
      <c r="Q500" s="199"/>
      <c r="R500" s="200">
        <f>SUM(R501:R521)</f>
        <v>3.3026049499999997</v>
      </c>
      <c r="S500" s="199"/>
      <c r="T500" s="201">
        <f>SUM(T501:T521)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02" t="s">
        <v>79</v>
      </c>
      <c r="AT500" s="203" t="s">
        <v>70</v>
      </c>
      <c r="AU500" s="203" t="s">
        <v>79</v>
      </c>
      <c r="AY500" s="202" t="s">
        <v>152</v>
      </c>
      <c r="BK500" s="204">
        <f>SUM(BK501:BK521)</f>
        <v>0</v>
      </c>
    </row>
    <row r="501" s="2" customFormat="1" ht="21.75" customHeight="1">
      <c r="A501" s="40"/>
      <c r="B501" s="41"/>
      <c r="C501" s="207" t="s">
        <v>611</v>
      </c>
      <c r="D501" s="207" t="s">
        <v>154</v>
      </c>
      <c r="E501" s="208" t="s">
        <v>630</v>
      </c>
      <c r="F501" s="209" t="s">
        <v>631</v>
      </c>
      <c r="G501" s="210" t="s">
        <v>211</v>
      </c>
      <c r="H501" s="211">
        <v>0.90000000000000002</v>
      </c>
      <c r="I501" s="212"/>
      <c r="J501" s="213">
        <f>ROUND(I501*H501,2)</f>
        <v>0</v>
      </c>
      <c r="K501" s="214"/>
      <c r="L501" s="46"/>
      <c r="M501" s="215" t="s">
        <v>19</v>
      </c>
      <c r="N501" s="216" t="s">
        <v>42</v>
      </c>
      <c r="O501" s="86"/>
      <c r="P501" s="217">
        <f>O501*H501</f>
        <v>0</v>
      </c>
      <c r="Q501" s="217">
        <v>0.084000000000000005</v>
      </c>
      <c r="R501" s="217">
        <f>Q501*H501</f>
        <v>0.075600000000000001</v>
      </c>
      <c r="S501" s="217">
        <v>0</v>
      </c>
      <c r="T501" s="218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19" t="s">
        <v>158</v>
      </c>
      <c r="AT501" s="219" t="s">
        <v>154</v>
      </c>
      <c r="AU501" s="219" t="s">
        <v>81</v>
      </c>
      <c r="AY501" s="19" t="s">
        <v>152</v>
      </c>
      <c r="BE501" s="220">
        <f>IF(N501="základní",J501,0)</f>
        <v>0</v>
      </c>
      <c r="BF501" s="220">
        <f>IF(N501="snížená",J501,0)</f>
        <v>0</v>
      </c>
      <c r="BG501" s="220">
        <f>IF(N501="zákl. přenesená",J501,0)</f>
        <v>0</v>
      </c>
      <c r="BH501" s="220">
        <f>IF(N501="sníž. přenesená",J501,0)</f>
        <v>0</v>
      </c>
      <c r="BI501" s="220">
        <f>IF(N501="nulová",J501,0)</f>
        <v>0</v>
      </c>
      <c r="BJ501" s="19" t="s">
        <v>79</v>
      </c>
      <c r="BK501" s="220">
        <f>ROUND(I501*H501,2)</f>
        <v>0</v>
      </c>
      <c r="BL501" s="19" t="s">
        <v>158</v>
      </c>
      <c r="BM501" s="219" t="s">
        <v>632</v>
      </c>
    </row>
    <row r="502" s="2" customFormat="1">
      <c r="A502" s="40"/>
      <c r="B502" s="41"/>
      <c r="C502" s="42"/>
      <c r="D502" s="221" t="s">
        <v>160</v>
      </c>
      <c r="E502" s="42"/>
      <c r="F502" s="222" t="s">
        <v>631</v>
      </c>
      <c r="G502" s="42"/>
      <c r="H502" s="42"/>
      <c r="I502" s="223"/>
      <c r="J502" s="42"/>
      <c r="K502" s="42"/>
      <c r="L502" s="46"/>
      <c r="M502" s="224"/>
      <c r="N502" s="225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160</v>
      </c>
      <c r="AU502" s="19" t="s">
        <v>81</v>
      </c>
    </row>
    <row r="503" s="13" customFormat="1">
      <c r="A503" s="13"/>
      <c r="B503" s="228"/>
      <c r="C503" s="229"/>
      <c r="D503" s="221" t="s">
        <v>164</v>
      </c>
      <c r="E503" s="230" t="s">
        <v>19</v>
      </c>
      <c r="F503" s="231" t="s">
        <v>633</v>
      </c>
      <c r="G503" s="229"/>
      <c r="H503" s="232">
        <v>0.90000000000000002</v>
      </c>
      <c r="I503" s="233"/>
      <c r="J503" s="229"/>
      <c r="K503" s="229"/>
      <c r="L503" s="234"/>
      <c r="M503" s="235"/>
      <c r="N503" s="236"/>
      <c r="O503" s="236"/>
      <c r="P503" s="236"/>
      <c r="Q503" s="236"/>
      <c r="R503" s="236"/>
      <c r="S503" s="236"/>
      <c r="T503" s="237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8" t="s">
        <v>164</v>
      </c>
      <c r="AU503" s="238" t="s">
        <v>81</v>
      </c>
      <c r="AV503" s="13" t="s">
        <v>81</v>
      </c>
      <c r="AW503" s="13" t="s">
        <v>33</v>
      </c>
      <c r="AX503" s="13" t="s">
        <v>79</v>
      </c>
      <c r="AY503" s="238" t="s">
        <v>152</v>
      </c>
    </row>
    <row r="504" s="2" customFormat="1" ht="21.75" customHeight="1">
      <c r="A504" s="40"/>
      <c r="B504" s="41"/>
      <c r="C504" s="207" t="s">
        <v>628</v>
      </c>
      <c r="D504" s="207" t="s">
        <v>154</v>
      </c>
      <c r="E504" s="208" t="s">
        <v>634</v>
      </c>
      <c r="F504" s="209" t="s">
        <v>635</v>
      </c>
      <c r="G504" s="210" t="s">
        <v>211</v>
      </c>
      <c r="H504" s="211">
        <v>21.344999999999999</v>
      </c>
      <c r="I504" s="212"/>
      <c r="J504" s="213">
        <f>ROUND(I504*H504,2)</f>
        <v>0</v>
      </c>
      <c r="K504" s="214"/>
      <c r="L504" s="46"/>
      <c r="M504" s="215" t="s">
        <v>19</v>
      </c>
      <c r="N504" s="216" t="s">
        <v>42</v>
      </c>
      <c r="O504" s="86"/>
      <c r="P504" s="217">
        <f>O504*H504</f>
        <v>0</v>
      </c>
      <c r="Q504" s="217">
        <v>0.105</v>
      </c>
      <c r="R504" s="217">
        <f>Q504*H504</f>
        <v>2.2412249999999996</v>
      </c>
      <c r="S504" s="217">
        <v>0</v>
      </c>
      <c r="T504" s="218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9" t="s">
        <v>158</v>
      </c>
      <c r="AT504" s="219" t="s">
        <v>154</v>
      </c>
      <c r="AU504" s="219" t="s">
        <v>81</v>
      </c>
      <c r="AY504" s="19" t="s">
        <v>152</v>
      </c>
      <c r="BE504" s="220">
        <f>IF(N504="základní",J504,0)</f>
        <v>0</v>
      </c>
      <c r="BF504" s="220">
        <f>IF(N504="snížená",J504,0)</f>
        <v>0</v>
      </c>
      <c r="BG504" s="220">
        <f>IF(N504="zákl. přenesená",J504,0)</f>
        <v>0</v>
      </c>
      <c r="BH504" s="220">
        <f>IF(N504="sníž. přenesená",J504,0)</f>
        <v>0</v>
      </c>
      <c r="BI504" s="220">
        <f>IF(N504="nulová",J504,0)</f>
        <v>0</v>
      </c>
      <c r="BJ504" s="19" t="s">
        <v>79</v>
      </c>
      <c r="BK504" s="220">
        <f>ROUND(I504*H504,2)</f>
        <v>0</v>
      </c>
      <c r="BL504" s="19" t="s">
        <v>158</v>
      </c>
      <c r="BM504" s="219" t="s">
        <v>636</v>
      </c>
    </row>
    <row r="505" s="2" customFormat="1">
      <c r="A505" s="40"/>
      <c r="B505" s="41"/>
      <c r="C505" s="42"/>
      <c r="D505" s="221" t="s">
        <v>160</v>
      </c>
      <c r="E505" s="42"/>
      <c r="F505" s="222" t="s">
        <v>635</v>
      </c>
      <c r="G505" s="42"/>
      <c r="H505" s="42"/>
      <c r="I505" s="223"/>
      <c r="J505" s="42"/>
      <c r="K505" s="42"/>
      <c r="L505" s="46"/>
      <c r="M505" s="224"/>
      <c r="N505" s="225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160</v>
      </c>
      <c r="AU505" s="19" t="s">
        <v>81</v>
      </c>
    </row>
    <row r="506" s="13" customFormat="1">
      <c r="A506" s="13"/>
      <c r="B506" s="228"/>
      <c r="C506" s="229"/>
      <c r="D506" s="221" t="s">
        <v>164</v>
      </c>
      <c r="E506" s="230" t="s">
        <v>19</v>
      </c>
      <c r="F506" s="231" t="s">
        <v>637</v>
      </c>
      <c r="G506" s="229"/>
      <c r="H506" s="232">
        <v>8.625</v>
      </c>
      <c r="I506" s="233"/>
      <c r="J506" s="229"/>
      <c r="K506" s="229"/>
      <c r="L506" s="234"/>
      <c r="M506" s="235"/>
      <c r="N506" s="236"/>
      <c r="O506" s="236"/>
      <c r="P506" s="236"/>
      <c r="Q506" s="236"/>
      <c r="R506" s="236"/>
      <c r="S506" s="236"/>
      <c r="T506" s="237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8" t="s">
        <v>164</v>
      </c>
      <c r="AU506" s="238" t="s">
        <v>81</v>
      </c>
      <c r="AV506" s="13" t="s">
        <v>81</v>
      </c>
      <c r="AW506" s="13" t="s">
        <v>33</v>
      </c>
      <c r="AX506" s="13" t="s">
        <v>71</v>
      </c>
      <c r="AY506" s="238" t="s">
        <v>152</v>
      </c>
    </row>
    <row r="507" s="13" customFormat="1">
      <c r="A507" s="13"/>
      <c r="B507" s="228"/>
      <c r="C507" s="229"/>
      <c r="D507" s="221" t="s">
        <v>164</v>
      </c>
      <c r="E507" s="230" t="s">
        <v>19</v>
      </c>
      <c r="F507" s="231" t="s">
        <v>638</v>
      </c>
      <c r="G507" s="229"/>
      <c r="H507" s="232">
        <v>1.52</v>
      </c>
      <c r="I507" s="233"/>
      <c r="J507" s="229"/>
      <c r="K507" s="229"/>
      <c r="L507" s="234"/>
      <c r="M507" s="235"/>
      <c r="N507" s="236"/>
      <c r="O507" s="236"/>
      <c r="P507" s="236"/>
      <c r="Q507" s="236"/>
      <c r="R507" s="236"/>
      <c r="S507" s="236"/>
      <c r="T507" s="237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8" t="s">
        <v>164</v>
      </c>
      <c r="AU507" s="238" t="s">
        <v>81</v>
      </c>
      <c r="AV507" s="13" t="s">
        <v>81</v>
      </c>
      <c r="AW507" s="13" t="s">
        <v>33</v>
      </c>
      <c r="AX507" s="13" t="s">
        <v>71</v>
      </c>
      <c r="AY507" s="238" t="s">
        <v>152</v>
      </c>
    </row>
    <row r="508" s="13" customFormat="1">
      <c r="A508" s="13"/>
      <c r="B508" s="228"/>
      <c r="C508" s="229"/>
      <c r="D508" s="221" t="s">
        <v>164</v>
      </c>
      <c r="E508" s="230" t="s">
        <v>19</v>
      </c>
      <c r="F508" s="231" t="s">
        <v>639</v>
      </c>
      <c r="G508" s="229"/>
      <c r="H508" s="232">
        <v>11.199999999999999</v>
      </c>
      <c r="I508" s="233"/>
      <c r="J508" s="229"/>
      <c r="K508" s="229"/>
      <c r="L508" s="234"/>
      <c r="M508" s="235"/>
      <c r="N508" s="236"/>
      <c r="O508" s="236"/>
      <c r="P508" s="236"/>
      <c r="Q508" s="236"/>
      <c r="R508" s="236"/>
      <c r="S508" s="236"/>
      <c r="T508" s="237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8" t="s">
        <v>164</v>
      </c>
      <c r="AU508" s="238" t="s">
        <v>81</v>
      </c>
      <c r="AV508" s="13" t="s">
        <v>81</v>
      </c>
      <c r="AW508" s="13" t="s">
        <v>33</v>
      </c>
      <c r="AX508" s="13" t="s">
        <v>71</v>
      </c>
      <c r="AY508" s="238" t="s">
        <v>152</v>
      </c>
    </row>
    <row r="509" s="14" customFormat="1">
      <c r="A509" s="14"/>
      <c r="B509" s="239"/>
      <c r="C509" s="240"/>
      <c r="D509" s="221" t="s">
        <v>164</v>
      </c>
      <c r="E509" s="241" t="s">
        <v>19</v>
      </c>
      <c r="F509" s="242" t="s">
        <v>169</v>
      </c>
      <c r="G509" s="240"/>
      <c r="H509" s="243">
        <v>21.344999999999999</v>
      </c>
      <c r="I509" s="244"/>
      <c r="J509" s="240"/>
      <c r="K509" s="240"/>
      <c r="L509" s="245"/>
      <c r="M509" s="246"/>
      <c r="N509" s="247"/>
      <c r="O509" s="247"/>
      <c r="P509" s="247"/>
      <c r="Q509" s="247"/>
      <c r="R509" s="247"/>
      <c r="S509" s="247"/>
      <c r="T509" s="248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9" t="s">
        <v>164</v>
      </c>
      <c r="AU509" s="249" t="s">
        <v>81</v>
      </c>
      <c r="AV509" s="14" t="s">
        <v>158</v>
      </c>
      <c r="AW509" s="14" t="s">
        <v>33</v>
      </c>
      <c r="AX509" s="14" t="s">
        <v>79</v>
      </c>
      <c r="AY509" s="249" t="s">
        <v>152</v>
      </c>
    </row>
    <row r="510" s="2" customFormat="1" ht="16.5" customHeight="1">
      <c r="A510" s="40"/>
      <c r="B510" s="41"/>
      <c r="C510" s="207" t="s">
        <v>640</v>
      </c>
      <c r="D510" s="207" t="s">
        <v>154</v>
      </c>
      <c r="E510" s="208" t="s">
        <v>641</v>
      </c>
      <c r="F510" s="209" t="s">
        <v>642</v>
      </c>
      <c r="G510" s="210" t="s">
        <v>211</v>
      </c>
      <c r="H510" s="211">
        <v>9.5229999999999997</v>
      </c>
      <c r="I510" s="212"/>
      <c r="J510" s="213">
        <f>ROUND(I510*H510,2)</f>
        <v>0</v>
      </c>
      <c r="K510" s="214"/>
      <c r="L510" s="46"/>
      <c r="M510" s="215" t="s">
        <v>19</v>
      </c>
      <c r="N510" s="216" t="s">
        <v>42</v>
      </c>
      <c r="O510" s="86"/>
      <c r="P510" s="217">
        <f>O510*H510</f>
        <v>0</v>
      </c>
      <c r="Q510" s="217">
        <v>0.054649999999999997</v>
      </c>
      <c r="R510" s="217">
        <f>Q510*H510</f>
        <v>0.52043194999999998</v>
      </c>
      <c r="S510" s="217">
        <v>0</v>
      </c>
      <c r="T510" s="218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19" t="s">
        <v>158</v>
      </c>
      <c r="AT510" s="219" t="s">
        <v>154</v>
      </c>
      <c r="AU510" s="219" t="s">
        <v>81</v>
      </c>
      <c r="AY510" s="19" t="s">
        <v>152</v>
      </c>
      <c r="BE510" s="220">
        <f>IF(N510="základní",J510,0)</f>
        <v>0</v>
      </c>
      <c r="BF510" s="220">
        <f>IF(N510="snížená",J510,0)</f>
        <v>0</v>
      </c>
      <c r="BG510" s="220">
        <f>IF(N510="zákl. přenesená",J510,0)</f>
        <v>0</v>
      </c>
      <c r="BH510" s="220">
        <f>IF(N510="sníž. přenesená",J510,0)</f>
        <v>0</v>
      </c>
      <c r="BI510" s="220">
        <f>IF(N510="nulová",J510,0)</f>
        <v>0</v>
      </c>
      <c r="BJ510" s="19" t="s">
        <v>79</v>
      </c>
      <c r="BK510" s="220">
        <f>ROUND(I510*H510,2)</f>
        <v>0</v>
      </c>
      <c r="BL510" s="19" t="s">
        <v>158</v>
      </c>
      <c r="BM510" s="219" t="s">
        <v>643</v>
      </c>
    </row>
    <row r="511" s="2" customFormat="1">
      <c r="A511" s="40"/>
      <c r="B511" s="41"/>
      <c r="C511" s="42"/>
      <c r="D511" s="221" t="s">
        <v>160</v>
      </c>
      <c r="E511" s="42"/>
      <c r="F511" s="222" t="s">
        <v>642</v>
      </c>
      <c r="G511" s="42"/>
      <c r="H511" s="42"/>
      <c r="I511" s="223"/>
      <c r="J511" s="42"/>
      <c r="K511" s="42"/>
      <c r="L511" s="46"/>
      <c r="M511" s="224"/>
      <c r="N511" s="225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160</v>
      </c>
      <c r="AU511" s="19" t="s">
        <v>81</v>
      </c>
    </row>
    <row r="512" s="13" customFormat="1">
      <c r="A512" s="13"/>
      <c r="B512" s="228"/>
      <c r="C512" s="229"/>
      <c r="D512" s="221" t="s">
        <v>164</v>
      </c>
      <c r="E512" s="230" t="s">
        <v>19</v>
      </c>
      <c r="F512" s="231" t="s">
        <v>644</v>
      </c>
      <c r="G512" s="229"/>
      <c r="H512" s="232">
        <v>5.6440000000000001</v>
      </c>
      <c r="I512" s="233"/>
      <c r="J512" s="229"/>
      <c r="K512" s="229"/>
      <c r="L512" s="234"/>
      <c r="M512" s="235"/>
      <c r="N512" s="236"/>
      <c r="O512" s="236"/>
      <c r="P512" s="236"/>
      <c r="Q512" s="236"/>
      <c r="R512" s="236"/>
      <c r="S512" s="236"/>
      <c r="T512" s="237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8" t="s">
        <v>164</v>
      </c>
      <c r="AU512" s="238" t="s">
        <v>81</v>
      </c>
      <c r="AV512" s="13" t="s">
        <v>81</v>
      </c>
      <c r="AW512" s="13" t="s">
        <v>33</v>
      </c>
      <c r="AX512" s="13" t="s">
        <v>71</v>
      </c>
      <c r="AY512" s="238" t="s">
        <v>152</v>
      </c>
    </row>
    <row r="513" s="13" customFormat="1">
      <c r="A513" s="13"/>
      <c r="B513" s="228"/>
      <c r="C513" s="229"/>
      <c r="D513" s="221" t="s">
        <v>164</v>
      </c>
      <c r="E513" s="230" t="s">
        <v>19</v>
      </c>
      <c r="F513" s="231" t="s">
        <v>645</v>
      </c>
      <c r="G513" s="229"/>
      <c r="H513" s="232">
        <v>2.024</v>
      </c>
      <c r="I513" s="233"/>
      <c r="J513" s="229"/>
      <c r="K513" s="229"/>
      <c r="L513" s="234"/>
      <c r="M513" s="235"/>
      <c r="N513" s="236"/>
      <c r="O513" s="236"/>
      <c r="P513" s="236"/>
      <c r="Q513" s="236"/>
      <c r="R513" s="236"/>
      <c r="S513" s="236"/>
      <c r="T513" s="237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8" t="s">
        <v>164</v>
      </c>
      <c r="AU513" s="238" t="s">
        <v>81</v>
      </c>
      <c r="AV513" s="13" t="s">
        <v>81</v>
      </c>
      <c r="AW513" s="13" t="s">
        <v>33</v>
      </c>
      <c r="AX513" s="13" t="s">
        <v>71</v>
      </c>
      <c r="AY513" s="238" t="s">
        <v>152</v>
      </c>
    </row>
    <row r="514" s="13" customFormat="1">
      <c r="A514" s="13"/>
      <c r="B514" s="228"/>
      <c r="C514" s="229"/>
      <c r="D514" s="221" t="s">
        <v>164</v>
      </c>
      <c r="E514" s="230" t="s">
        <v>19</v>
      </c>
      <c r="F514" s="231" t="s">
        <v>646</v>
      </c>
      <c r="G514" s="229"/>
      <c r="H514" s="232">
        <v>1.3300000000000001</v>
      </c>
      <c r="I514" s="233"/>
      <c r="J514" s="229"/>
      <c r="K514" s="229"/>
      <c r="L514" s="234"/>
      <c r="M514" s="235"/>
      <c r="N514" s="236"/>
      <c r="O514" s="236"/>
      <c r="P514" s="236"/>
      <c r="Q514" s="236"/>
      <c r="R514" s="236"/>
      <c r="S514" s="236"/>
      <c r="T514" s="237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8" t="s">
        <v>164</v>
      </c>
      <c r="AU514" s="238" t="s">
        <v>81</v>
      </c>
      <c r="AV514" s="13" t="s">
        <v>81</v>
      </c>
      <c r="AW514" s="13" t="s">
        <v>33</v>
      </c>
      <c r="AX514" s="13" t="s">
        <v>71</v>
      </c>
      <c r="AY514" s="238" t="s">
        <v>152</v>
      </c>
    </row>
    <row r="515" s="13" customFormat="1">
      <c r="A515" s="13"/>
      <c r="B515" s="228"/>
      <c r="C515" s="229"/>
      <c r="D515" s="221" t="s">
        <v>164</v>
      </c>
      <c r="E515" s="230" t="s">
        <v>19</v>
      </c>
      <c r="F515" s="231" t="s">
        <v>647</v>
      </c>
      <c r="G515" s="229"/>
      <c r="H515" s="232">
        <v>0.52500000000000002</v>
      </c>
      <c r="I515" s="233"/>
      <c r="J515" s="229"/>
      <c r="K515" s="229"/>
      <c r="L515" s="234"/>
      <c r="M515" s="235"/>
      <c r="N515" s="236"/>
      <c r="O515" s="236"/>
      <c r="P515" s="236"/>
      <c r="Q515" s="236"/>
      <c r="R515" s="236"/>
      <c r="S515" s="236"/>
      <c r="T515" s="237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8" t="s">
        <v>164</v>
      </c>
      <c r="AU515" s="238" t="s">
        <v>81</v>
      </c>
      <c r="AV515" s="13" t="s">
        <v>81</v>
      </c>
      <c r="AW515" s="13" t="s">
        <v>33</v>
      </c>
      <c r="AX515" s="13" t="s">
        <v>71</v>
      </c>
      <c r="AY515" s="238" t="s">
        <v>152</v>
      </c>
    </row>
    <row r="516" s="14" customFormat="1">
      <c r="A516" s="14"/>
      <c r="B516" s="239"/>
      <c r="C516" s="240"/>
      <c r="D516" s="221" t="s">
        <v>164</v>
      </c>
      <c r="E516" s="241" t="s">
        <v>19</v>
      </c>
      <c r="F516" s="242" t="s">
        <v>169</v>
      </c>
      <c r="G516" s="240"/>
      <c r="H516" s="243">
        <v>9.5230000000000015</v>
      </c>
      <c r="I516" s="244"/>
      <c r="J516" s="240"/>
      <c r="K516" s="240"/>
      <c r="L516" s="245"/>
      <c r="M516" s="246"/>
      <c r="N516" s="247"/>
      <c r="O516" s="247"/>
      <c r="P516" s="247"/>
      <c r="Q516" s="247"/>
      <c r="R516" s="247"/>
      <c r="S516" s="247"/>
      <c r="T516" s="248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9" t="s">
        <v>164</v>
      </c>
      <c r="AU516" s="249" t="s">
        <v>81</v>
      </c>
      <c r="AV516" s="14" t="s">
        <v>158</v>
      </c>
      <c r="AW516" s="14" t="s">
        <v>33</v>
      </c>
      <c r="AX516" s="14" t="s">
        <v>79</v>
      </c>
      <c r="AY516" s="249" t="s">
        <v>152</v>
      </c>
    </row>
    <row r="517" s="2" customFormat="1" ht="16.5" customHeight="1">
      <c r="A517" s="40"/>
      <c r="B517" s="41"/>
      <c r="C517" s="207" t="s">
        <v>648</v>
      </c>
      <c r="D517" s="207" t="s">
        <v>154</v>
      </c>
      <c r="E517" s="208" t="s">
        <v>649</v>
      </c>
      <c r="F517" s="209" t="s">
        <v>650</v>
      </c>
      <c r="G517" s="210" t="s">
        <v>211</v>
      </c>
      <c r="H517" s="211">
        <v>49.399999999999999</v>
      </c>
      <c r="I517" s="212"/>
      <c r="J517" s="213">
        <f>ROUND(I517*H517,2)</f>
        <v>0</v>
      </c>
      <c r="K517" s="214"/>
      <c r="L517" s="46"/>
      <c r="M517" s="215" t="s">
        <v>19</v>
      </c>
      <c r="N517" s="216" t="s">
        <v>42</v>
      </c>
      <c r="O517" s="86"/>
      <c r="P517" s="217">
        <f>O517*H517</f>
        <v>0</v>
      </c>
      <c r="Q517" s="217">
        <v>0.0094199999999999996</v>
      </c>
      <c r="R517" s="217">
        <f>Q517*H517</f>
        <v>0.46534799999999998</v>
      </c>
      <c r="S517" s="217">
        <v>0</v>
      </c>
      <c r="T517" s="218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19" t="s">
        <v>158</v>
      </c>
      <c r="AT517" s="219" t="s">
        <v>154</v>
      </c>
      <c r="AU517" s="219" t="s">
        <v>81</v>
      </c>
      <c r="AY517" s="19" t="s">
        <v>152</v>
      </c>
      <c r="BE517" s="220">
        <f>IF(N517="základní",J517,0)</f>
        <v>0</v>
      </c>
      <c r="BF517" s="220">
        <f>IF(N517="snížená",J517,0)</f>
        <v>0</v>
      </c>
      <c r="BG517" s="220">
        <f>IF(N517="zákl. přenesená",J517,0)</f>
        <v>0</v>
      </c>
      <c r="BH517" s="220">
        <f>IF(N517="sníž. přenesená",J517,0)</f>
        <v>0</v>
      </c>
      <c r="BI517" s="220">
        <f>IF(N517="nulová",J517,0)</f>
        <v>0</v>
      </c>
      <c r="BJ517" s="19" t="s">
        <v>79</v>
      </c>
      <c r="BK517" s="220">
        <f>ROUND(I517*H517,2)</f>
        <v>0</v>
      </c>
      <c r="BL517" s="19" t="s">
        <v>158</v>
      </c>
      <c r="BM517" s="219" t="s">
        <v>651</v>
      </c>
    </row>
    <row r="518" s="2" customFormat="1">
      <c r="A518" s="40"/>
      <c r="B518" s="41"/>
      <c r="C518" s="42"/>
      <c r="D518" s="221" t="s">
        <v>160</v>
      </c>
      <c r="E518" s="42"/>
      <c r="F518" s="222" t="s">
        <v>650</v>
      </c>
      <c r="G518" s="42"/>
      <c r="H518" s="42"/>
      <c r="I518" s="223"/>
      <c r="J518" s="42"/>
      <c r="K518" s="42"/>
      <c r="L518" s="46"/>
      <c r="M518" s="224"/>
      <c r="N518" s="225"/>
      <c r="O518" s="86"/>
      <c r="P518" s="86"/>
      <c r="Q518" s="86"/>
      <c r="R518" s="86"/>
      <c r="S518" s="86"/>
      <c r="T518" s="87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T518" s="19" t="s">
        <v>160</v>
      </c>
      <c r="AU518" s="19" t="s">
        <v>81</v>
      </c>
    </row>
    <row r="519" s="13" customFormat="1">
      <c r="A519" s="13"/>
      <c r="B519" s="228"/>
      <c r="C519" s="229"/>
      <c r="D519" s="221" t="s">
        <v>164</v>
      </c>
      <c r="E519" s="230" t="s">
        <v>19</v>
      </c>
      <c r="F519" s="231" t="s">
        <v>652</v>
      </c>
      <c r="G519" s="229"/>
      <c r="H519" s="232">
        <v>18.280000000000001</v>
      </c>
      <c r="I519" s="233"/>
      <c r="J519" s="229"/>
      <c r="K519" s="229"/>
      <c r="L519" s="234"/>
      <c r="M519" s="235"/>
      <c r="N519" s="236"/>
      <c r="O519" s="236"/>
      <c r="P519" s="236"/>
      <c r="Q519" s="236"/>
      <c r="R519" s="236"/>
      <c r="S519" s="236"/>
      <c r="T519" s="237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8" t="s">
        <v>164</v>
      </c>
      <c r="AU519" s="238" t="s">
        <v>81</v>
      </c>
      <c r="AV519" s="13" t="s">
        <v>81</v>
      </c>
      <c r="AW519" s="13" t="s">
        <v>33</v>
      </c>
      <c r="AX519" s="13" t="s">
        <v>71</v>
      </c>
      <c r="AY519" s="238" t="s">
        <v>152</v>
      </c>
    </row>
    <row r="520" s="13" customFormat="1">
      <c r="A520" s="13"/>
      <c r="B520" s="228"/>
      <c r="C520" s="229"/>
      <c r="D520" s="221" t="s">
        <v>164</v>
      </c>
      <c r="E520" s="230" t="s">
        <v>19</v>
      </c>
      <c r="F520" s="231" t="s">
        <v>653</v>
      </c>
      <c r="G520" s="229"/>
      <c r="H520" s="232">
        <v>31.120000000000001</v>
      </c>
      <c r="I520" s="233"/>
      <c r="J520" s="229"/>
      <c r="K520" s="229"/>
      <c r="L520" s="234"/>
      <c r="M520" s="235"/>
      <c r="N520" s="236"/>
      <c r="O520" s="236"/>
      <c r="P520" s="236"/>
      <c r="Q520" s="236"/>
      <c r="R520" s="236"/>
      <c r="S520" s="236"/>
      <c r="T520" s="237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8" t="s">
        <v>164</v>
      </c>
      <c r="AU520" s="238" t="s">
        <v>81</v>
      </c>
      <c r="AV520" s="13" t="s">
        <v>81</v>
      </c>
      <c r="AW520" s="13" t="s">
        <v>33</v>
      </c>
      <c r="AX520" s="13" t="s">
        <v>71</v>
      </c>
      <c r="AY520" s="238" t="s">
        <v>152</v>
      </c>
    </row>
    <row r="521" s="14" customFormat="1">
      <c r="A521" s="14"/>
      <c r="B521" s="239"/>
      <c r="C521" s="240"/>
      <c r="D521" s="221" t="s">
        <v>164</v>
      </c>
      <c r="E521" s="241" t="s">
        <v>19</v>
      </c>
      <c r="F521" s="242" t="s">
        <v>169</v>
      </c>
      <c r="G521" s="240"/>
      <c r="H521" s="243">
        <v>49.400000000000006</v>
      </c>
      <c r="I521" s="244"/>
      <c r="J521" s="240"/>
      <c r="K521" s="240"/>
      <c r="L521" s="245"/>
      <c r="M521" s="246"/>
      <c r="N521" s="247"/>
      <c r="O521" s="247"/>
      <c r="P521" s="247"/>
      <c r="Q521" s="247"/>
      <c r="R521" s="247"/>
      <c r="S521" s="247"/>
      <c r="T521" s="248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9" t="s">
        <v>164</v>
      </c>
      <c r="AU521" s="249" t="s">
        <v>81</v>
      </c>
      <c r="AV521" s="14" t="s">
        <v>158</v>
      </c>
      <c r="AW521" s="14" t="s">
        <v>33</v>
      </c>
      <c r="AX521" s="14" t="s">
        <v>79</v>
      </c>
      <c r="AY521" s="249" t="s">
        <v>152</v>
      </c>
    </row>
    <row r="522" s="12" customFormat="1" ht="22.8" customHeight="1">
      <c r="A522" s="12"/>
      <c r="B522" s="191"/>
      <c r="C522" s="192"/>
      <c r="D522" s="193" t="s">
        <v>70</v>
      </c>
      <c r="E522" s="205" t="s">
        <v>640</v>
      </c>
      <c r="F522" s="205" t="s">
        <v>654</v>
      </c>
      <c r="G522" s="192"/>
      <c r="H522" s="192"/>
      <c r="I522" s="195"/>
      <c r="J522" s="206">
        <f>BK522</f>
        <v>0</v>
      </c>
      <c r="K522" s="192"/>
      <c r="L522" s="197"/>
      <c r="M522" s="198"/>
      <c r="N522" s="199"/>
      <c r="O522" s="199"/>
      <c r="P522" s="200">
        <f>SUM(P523:P547)</f>
        <v>0</v>
      </c>
      <c r="Q522" s="199"/>
      <c r="R522" s="200">
        <f>SUM(R523:R547)</f>
        <v>1.86171</v>
      </c>
      <c r="S522" s="199"/>
      <c r="T522" s="201">
        <f>SUM(T523:T547)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02" t="s">
        <v>79</v>
      </c>
      <c r="AT522" s="203" t="s">
        <v>70</v>
      </c>
      <c r="AU522" s="203" t="s">
        <v>79</v>
      </c>
      <c r="AY522" s="202" t="s">
        <v>152</v>
      </c>
      <c r="BK522" s="204">
        <f>SUM(BK523:BK547)</f>
        <v>0</v>
      </c>
    </row>
    <row r="523" s="2" customFormat="1" ht="24.15" customHeight="1">
      <c r="A523" s="40"/>
      <c r="B523" s="41"/>
      <c r="C523" s="207" t="s">
        <v>655</v>
      </c>
      <c r="D523" s="207" t="s">
        <v>154</v>
      </c>
      <c r="E523" s="208" t="s">
        <v>656</v>
      </c>
      <c r="F523" s="209" t="s">
        <v>657</v>
      </c>
      <c r="G523" s="210" t="s">
        <v>262</v>
      </c>
      <c r="H523" s="211">
        <v>5</v>
      </c>
      <c r="I523" s="212"/>
      <c r="J523" s="213">
        <f>ROUND(I523*H523,2)</f>
        <v>0</v>
      </c>
      <c r="K523" s="214"/>
      <c r="L523" s="46"/>
      <c r="M523" s="215" t="s">
        <v>19</v>
      </c>
      <c r="N523" s="216" t="s">
        <v>42</v>
      </c>
      <c r="O523" s="86"/>
      <c r="P523" s="217">
        <f>O523*H523</f>
        <v>0</v>
      </c>
      <c r="Q523" s="217">
        <v>0.00048000000000000001</v>
      </c>
      <c r="R523" s="217">
        <f>Q523*H523</f>
        <v>0.0024000000000000002</v>
      </c>
      <c r="S523" s="217">
        <v>0</v>
      </c>
      <c r="T523" s="218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19" t="s">
        <v>158</v>
      </c>
      <c r="AT523" s="219" t="s">
        <v>154</v>
      </c>
      <c r="AU523" s="219" t="s">
        <v>81</v>
      </c>
      <c r="AY523" s="19" t="s">
        <v>152</v>
      </c>
      <c r="BE523" s="220">
        <f>IF(N523="základní",J523,0)</f>
        <v>0</v>
      </c>
      <c r="BF523" s="220">
        <f>IF(N523="snížená",J523,0)</f>
        <v>0</v>
      </c>
      <c r="BG523" s="220">
        <f>IF(N523="zákl. přenesená",J523,0)</f>
        <v>0</v>
      </c>
      <c r="BH523" s="220">
        <f>IF(N523="sníž. přenesená",J523,0)</f>
        <v>0</v>
      </c>
      <c r="BI523" s="220">
        <f>IF(N523="nulová",J523,0)</f>
        <v>0</v>
      </c>
      <c r="BJ523" s="19" t="s">
        <v>79</v>
      </c>
      <c r="BK523" s="220">
        <f>ROUND(I523*H523,2)</f>
        <v>0</v>
      </c>
      <c r="BL523" s="19" t="s">
        <v>158</v>
      </c>
      <c r="BM523" s="219" t="s">
        <v>658</v>
      </c>
    </row>
    <row r="524" s="2" customFormat="1">
      <c r="A524" s="40"/>
      <c r="B524" s="41"/>
      <c r="C524" s="42"/>
      <c r="D524" s="221" t="s">
        <v>160</v>
      </c>
      <c r="E524" s="42"/>
      <c r="F524" s="222" t="s">
        <v>657</v>
      </c>
      <c r="G524" s="42"/>
      <c r="H524" s="42"/>
      <c r="I524" s="223"/>
      <c r="J524" s="42"/>
      <c r="K524" s="42"/>
      <c r="L524" s="46"/>
      <c r="M524" s="224"/>
      <c r="N524" s="225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160</v>
      </c>
      <c r="AU524" s="19" t="s">
        <v>81</v>
      </c>
    </row>
    <row r="525" s="2" customFormat="1" ht="24.15" customHeight="1">
      <c r="A525" s="40"/>
      <c r="B525" s="41"/>
      <c r="C525" s="207" t="s">
        <v>659</v>
      </c>
      <c r="D525" s="207" t="s">
        <v>154</v>
      </c>
      <c r="E525" s="208" t="s">
        <v>660</v>
      </c>
      <c r="F525" s="209" t="s">
        <v>661</v>
      </c>
      <c r="G525" s="210" t="s">
        <v>262</v>
      </c>
      <c r="H525" s="211">
        <v>14</v>
      </c>
      <c r="I525" s="212"/>
      <c r="J525" s="213">
        <f>ROUND(I525*H525,2)</f>
        <v>0</v>
      </c>
      <c r="K525" s="214"/>
      <c r="L525" s="46"/>
      <c r="M525" s="215" t="s">
        <v>19</v>
      </c>
      <c r="N525" s="216" t="s">
        <v>42</v>
      </c>
      <c r="O525" s="86"/>
      <c r="P525" s="217">
        <f>O525*H525</f>
        <v>0</v>
      </c>
      <c r="Q525" s="217">
        <v>0.04684</v>
      </c>
      <c r="R525" s="217">
        <f>Q525*H525</f>
        <v>0.65576000000000001</v>
      </c>
      <c r="S525" s="217">
        <v>0</v>
      </c>
      <c r="T525" s="218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19" t="s">
        <v>158</v>
      </c>
      <c r="AT525" s="219" t="s">
        <v>154</v>
      </c>
      <c r="AU525" s="219" t="s">
        <v>81</v>
      </c>
      <c r="AY525" s="19" t="s">
        <v>152</v>
      </c>
      <c r="BE525" s="220">
        <f>IF(N525="základní",J525,0)</f>
        <v>0</v>
      </c>
      <c r="BF525" s="220">
        <f>IF(N525="snížená",J525,0)</f>
        <v>0</v>
      </c>
      <c r="BG525" s="220">
        <f>IF(N525="zákl. přenesená",J525,0)</f>
        <v>0</v>
      </c>
      <c r="BH525" s="220">
        <f>IF(N525="sníž. přenesená",J525,0)</f>
        <v>0</v>
      </c>
      <c r="BI525" s="220">
        <f>IF(N525="nulová",J525,0)</f>
        <v>0</v>
      </c>
      <c r="BJ525" s="19" t="s">
        <v>79</v>
      </c>
      <c r="BK525" s="220">
        <f>ROUND(I525*H525,2)</f>
        <v>0</v>
      </c>
      <c r="BL525" s="19" t="s">
        <v>158</v>
      </c>
      <c r="BM525" s="219" t="s">
        <v>662</v>
      </c>
    </row>
    <row r="526" s="2" customFormat="1">
      <c r="A526" s="40"/>
      <c r="B526" s="41"/>
      <c r="C526" s="42"/>
      <c r="D526" s="221" t="s">
        <v>160</v>
      </c>
      <c r="E526" s="42"/>
      <c r="F526" s="222" t="s">
        <v>661</v>
      </c>
      <c r="G526" s="42"/>
      <c r="H526" s="42"/>
      <c r="I526" s="223"/>
      <c r="J526" s="42"/>
      <c r="K526" s="42"/>
      <c r="L526" s="46"/>
      <c r="M526" s="224"/>
      <c r="N526" s="225"/>
      <c r="O526" s="86"/>
      <c r="P526" s="86"/>
      <c r="Q526" s="86"/>
      <c r="R526" s="86"/>
      <c r="S526" s="86"/>
      <c r="T526" s="87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T526" s="19" t="s">
        <v>160</v>
      </c>
      <c r="AU526" s="19" t="s">
        <v>81</v>
      </c>
    </row>
    <row r="527" s="2" customFormat="1" ht="24.15" customHeight="1">
      <c r="A527" s="40"/>
      <c r="B527" s="41"/>
      <c r="C527" s="207" t="s">
        <v>663</v>
      </c>
      <c r="D527" s="207" t="s">
        <v>154</v>
      </c>
      <c r="E527" s="208" t="s">
        <v>664</v>
      </c>
      <c r="F527" s="209" t="s">
        <v>665</v>
      </c>
      <c r="G527" s="210" t="s">
        <v>262</v>
      </c>
      <c r="H527" s="211">
        <v>2</v>
      </c>
      <c r="I527" s="212"/>
      <c r="J527" s="213">
        <f>ROUND(I527*H527,2)</f>
        <v>0</v>
      </c>
      <c r="K527" s="214"/>
      <c r="L527" s="46"/>
      <c r="M527" s="215" t="s">
        <v>19</v>
      </c>
      <c r="N527" s="216" t="s">
        <v>42</v>
      </c>
      <c r="O527" s="86"/>
      <c r="P527" s="217">
        <f>O527*H527</f>
        <v>0</v>
      </c>
      <c r="Q527" s="217">
        <v>0.44169999999999998</v>
      </c>
      <c r="R527" s="217">
        <f>Q527*H527</f>
        <v>0.88339999999999996</v>
      </c>
      <c r="S527" s="217">
        <v>0</v>
      </c>
      <c r="T527" s="218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9" t="s">
        <v>158</v>
      </c>
      <c r="AT527" s="219" t="s">
        <v>154</v>
      </c>
      <c r="AU527" s="219" t="s">
        <v>81</v>
      </c>
      <c r="AY527" s="19" t="s">
        <v>152</v>
      </c>
      <c r="BE527" s="220">
        <f>IF(N527="základní",J527,0)</f>
        <v>0</v>
      </c>
      <c r="BF527" s="220">
        <f>IF(N527="snížená",J527,0)</f>
        <v>0</v>
      </c>
      <c r="BG527" s="220">
        <f>IF(N527="zákl. přenesená",J527,0)</f>
        <v>0</v>
      </c>
      <c r="BH527" s="220">
        <f>IF(N527="sníž. přenesená",J527,0)</f>
        <v>0</v>
      </c>
      <c r="BI527" s="220">
        <f>IF(N527="nulová",J527,0)</f>
        <v>0</v>
      </c>
      <c r="BJ527" s="19" t="s">
        <v>79</v>
      </c>
      <c r="BK527" s="220">
        <f>ROUND(I527*H527,2)</f>
        <v>0</v>
      </c>
      <c r="BL527" s="19" t="s">
        <v>158</v>
      </c>
      <c r="BM527" s="219" t="s">
        <v>666</v>
      </c>
    </row>
    <row r="528" s="2" customFormat="1">
      <c r="A528" s="40"/>
      <c r="B528" s="41"/>
      <c r="C528" s="42"/>
      <c r="D528" s="221" t="s">
        <v>160</v>
      </c>
      <c r="E528" s="42"/>
      <c r="F528" s="222" t="s">
        <v>665</v>
      </c>
      <c r="G528" s="42"/>
      <c r="H528" s="42"/>
      <c r="I528" s="223"/>
      <c r="J528" s="42"/>
      <c r="K528" s="42"/>
      <c r="L528" s="46"/>
      <c r="M528" s="224"/>
      <c r="N528" s="225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160</v>
      </c>
      <c r="AU528" s="19" t="s">
        <v>81</v>
      </c>
    </row>
    <row r="529" s="2" customFormat="1" ht="21.75" customHeight="1">
      <c r="A529" s="40"/>
      <c r="B529" s="41"/>
      <c r="C529" s="261" t="s">
        <v>667</v>
      </c>
      <c r="D529" s="261" t="s">
        <v>265</v>
      </c>
      <c r="E529" s="262" t="s">
        <v>668</v>
      </c>
      <c r="F529" s="263" t="s">
        <v>669</v>
      </c>
      <c r="G529" s="264" t="s">
        <v>262</v>
      </c>
      <c r="H529" s="265">
        <v>2</v>
      </c>
      <c r="I529" s="266"/>
      <c r="J529" s="267">
        <f>ROUND(I529*H529,2)</f>
        <v>0</v>
      </c>
      <c r="K529" s="268"/>
      <c r="L529" s="269"/>
      <c r="M529" s="270" t="s">
        <v>19</v>
      </c>
      <c r="N529" s="271" t="s">
        <v>42</v>
      </c>
      <c r="O529" s="86"/>
      <c r="P529" s="217">
        <f>O529*H529</f>
        <v>0</v>
      </c>
      <c r="Q529" s="217">
        <v>0.014579999999999999</v>
      </c>
      <c r="R529" s="217">
        <f>Q529*H529</f>
        <v>0.029159999999999998</v>
      </c>
      <c r="S529" s="217">
        <v>0</v>
      </c>
      <c r="T529" s="218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19" t="s">
        <v>208</v>
      </c>
      <c r="AT529" s="219" t="s">
        <v>265</v>
      </c>
      <c r="AU529" s="219" t="s">
        <v>81</v>
      </c>
      <c r="AY529" s="19" t="s">
        <v>152</v>
      </c>
      <c r="BE529" s="220">
        <f>IF(N529="základní",J529,0)</f>
        <v>0</v>
      </c>
      <c r="BF529" s="220">
        <f>IF(N529="snížená",J529,0)</f>
        <v>0</v>
      </c>
      <c r="BG529" s="220">
        <f>IF(N529="zákl. přenesená",J529,0)</f>
        <v>0</v>
      </c>
      <c r="BH529" s="220">
        <f>IF(N529="sníž. přenesená",J529,0)</f>
        <v>0</v>
      </c>
      <c r="BI529" s="220">
        <f>IF(N529="nulová",J529,0)</f>
        <v>0</v>
      </c>
      <c r="BJ529" s="19" t="s">
        <v>79</v>
      </c>
      <c r="BK529" s="220">
        <f>ROUND(I529*H529,2)</f>
        <v>0</v>
      </c>
      <c r="BL529" s="19" t="s">
        <v>158</v>
      </c>
      <c r="BM529" s="219" t="s">
        <v>670</v>
      </c>
    </row>
    <row r="530" s="2" customFormat="1">
      <c r="A530" s="40"/>
      <c r="B530" s="41"/>
      <c r="C530" s="42"/>
      <c r="D530" s="221" t="s">
        <v>160</v>
      </c>
      <c r="E530" s="42"/>
      <c r="F530" s="222" t="s">
        <v>669</v>
      </c>
      <c r="G530" s="42"/>
      <c r="H530" s="42"/>
      <c r="I530" s="223"/>
      <c r="J530" s="42"/>
      <c r="K530" s="42"/>
      <c r="L530" s="46"/>
      <c r="M530" s="224"/>
      <c r="N530" s="225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160</v>
      </c>
      <c r="AU530" s="19" t="s">
        <v>81</v>
      </c>
    </row>
    <row r="531" s="2" customFormat="1">
      <c r="A531" s="40"/>
      <c r="B531" s="41"/>
      <c r="C531" s="42"/>
      <c r="D531" s="221" t="s">
        <v>671</v>
      </c>
      <c r="E531" s="42"/>
      <c r="F531" s="272" t="s">
        <v>672</v>
      </c>
      <c r="G531" s="42"/>
      <c r="H531" s="42"/>
      <c r="I531" s="223"/>
      <c r="J531" s="42"/>
      <c r="K531" s="42"/>
      <c r="L531" s="46"/>
      <c r="M531" s="224"/>
      <c r="N531" s="225"/>
      <c r="O531" s="86"/>
      <c r="P531" s="86"/>
      <c r="Q531" s="86"/>
      <c r="R531" s="86"/>
      <c r="S531" s="86"/>
      <c r="T531" s="87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9" t="s">
        <v>671</v>
      </c>
      <c r="AU531" s="19" t="s">
        <v>81</v>
      </c>
    </row>
    <row r="532" s="2" customFormat="1" ht="21.75" customHeight="1">
      <c r="A532" s="40"/>
      <c r="B532" s="41"/>
      <c r="C532" s="261" t="s">
        <v>673</v>
      </c>
      <c r="D532" s="261" t="s">
        <v>265</v>
      </c>
      <c r="E532" s="262" t="s">
        <v>674</v>
      </c>
      <c r="F532" s="263" t="s">
        <v>675</v>
      </c>
      <c r="G532" s="264" t="s">
        <v>262</v>
      </c>
      <c r="H532" s="265">
        <v>5</v>
      </c>
      <c r="I532" s="266"/>
      <c r="J532" s="267">
        <f>ROUND(I532*H532,2)</f>
        <v>0</v>
      </c>
      <c r="K532" s="268"/>
      <c r="L532" s="269"/>
      <c r="M532" s="270" t="s">
        <v>19</v>
      </c>
      <c r="N532" s="271" t="s">
        <v>42</v>
      </c>
      <c r="O532" s="86"/>
      <c r="P532" s="217">
        <f>O532*H532</f>
        <v>0</v>
      </c>
      <c r="Q532" s="217">
        <v>0.014890000000000001</v>
      </c>
      <c r="R532" s="217">
        <f>Q532*H532</f>
        <v>0.074450000000000002</v>
      </c>
      <c r="S532" s="217">
        <v>0</v>
      </c>
      <c r="T532" s="218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19" t="s">
        <v>208</v>
      </c>
      <c r="AT532" s="219" t="s">
        <v>265</v>
      </c>
      <c r="AU532" s="219" t="s">
        <v>81</v>
      </c>
      <c r="AY532" s="19" t="s">
        <v>152</v>
      </c>
      <c r="BE532" s="220">
        <f>IF(N532="základní",J532,0)</f>
        <v>0</v>
      </c>
      <c r="BF532" s="220">
        <f>IF(N532="snížená",J532,0)</f>
        <v>0</v>
      </c>
      <c r="BG532" s="220">
        <f>IF(N532="zákl. přenesená",J532,0)</f>
        <v>0</v>
      </c>
      <c r="BH532" s="220">
        <f>IF(N532="sníž. přenesená",J532,0)</f>
        <v>0</v>
      </c>
      <c r="BI532" s="220">
        <f>IF(N532="nulová",J532,0)</f>
        <v>0</v>
      </c>
      <c r="BJ532" s="19" t="s">
        <v>79</v>
      </c>
      <c r="BK532" s="220">
        <f>ROUND(I532*H532,2)</f>
        <v>0</v>
      </c>
      <c r="BL532" s="19" t="s">
        <v>158</v>
      </c>
      <c r="BM532" s="219" t="s">
        <v>676</v>
      </c>
    </row>
    <row r="533" s="2" customFormat="1">
      <c r="A533" s="40"/>
      <c r="B533" s="41"/>
      <c r="C533" s="42"/>
      <c r="D533" s="221" t="s">
        <v>160</v>
      </c>
      <c r="E533" s="42"/>
      <c r="F533" s="222" t="s">
        <v>675</v>
      </c>
      <c r="G533" s="42"/>
      <c r="H533" s="42"/>
      <c r="I533" s="223"/>
      <c r="J533" s="42"/>
      <c r="K533" s="42"/>
      <c r="L533" s="46"/>
      <c r="M533" s="224"/>
      <c r="N533" s="225"/>
      <c r="O533" s="86"/>
      <c r="P533" s="86"/>
      <c r="Q533" s="86"/>
      <c r="R533" s="86"/>
      <c r="S533" s="86"/>
      <c r="T533" s="87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160</v>
      </c>
      <c r="AU533" s="19" t="s">
        <v>81</v>
      </c>
    </row>
    <row r="534" s="2" customFormat="1">
      <c r="A534" s="40"/>
      <c r="B534" s="41"/>
      <c r="C534" s="42"/>
      <c r="D534" s="221" t="s">
        <v>671</v>
      </c>
      <c r="E534" s="42"/>
      <c r="F534" s="272" t="s">
        <v>672</v>
      </c>
      <c r="G534" s="42"/>
      <c r="H534" s="42"/>
      <c r="I534" s="223"/>
      <c r="J534" s="42"/>
      <c r="K534" s="42"/>
      <c r="L534" s="46"/>
      <c r="M534" s="224"/>
      <c r="N534" s="225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671</v>
      </c>
      <c r="AU534" s="19" t="s">
        <v>81</v>
      </c>
    </row>
    <row r="535" s="2" customFormat="1" ht="21.75" customHeight="1">
      <c r="A535" s="40"/>
      <c r="B535" s="41"/>
      <c r="C535" s="261" t="s">
        <v>677</v>
      </c>
      <c r="D535" s="261" t="s">
        <v>265</v>
      </c>
      <c r="E535" s="262" t="s">
        <v>678</v>
      </c>
      <c r="F535" s="263" t="s">
        <v>679</v>
      </c>
      <c r="G535" s="264" t="s">
        <v>262</v>
      </c>
      <c r="H535" s="265">
        <v>11</v>
      </c>
      <c r="I535" s="266"/>
      <c r="J535" s="267">
        <f>ROUND(I535*H535,2)</f>
        <v>0</v>
      </c>
      <c r="K535" s="268"/>
      <c r="L535" s="269"/>
      <c r="M535" s="270" t="s">
        <v>19</v>
      </c>
      <c r="N535" s="271" t="s">
        <v>42</v>
      </c>
      <c r="O535" s="86"/>
      <c r="P535" s="217">
        <f>O535*H535</f>
        <v>0</v>
      </c>
      <c r="Q535" s="217">
        <v>0.01521</v>
      </c>
      <c r="R535" s="217">
        <f>Q535*H535</f>
        <v>0.16730999999999999</v>
      </c>
      <c r="S535" s="217">
        <v>0</v>
      </c>
      <c r="T535" s="218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19" t="s">
        <v>208</v>
      </c>
      <c r="AT535" s="219" t="s">
        <v>265</v>
      </c>
      <c r="AU535" s="219" t="s">
        <v>81</v>
      </c>
      <c r="AY535" s="19" t="s">
        <v>152</v>
      </c>
      <c r="BE535" s="220">
        <f>IF(N535="základní",J535,0)</f>
        <v>0</v>
      </c>
      <c r="BF535" s="220">
        <f>IF(N535="snížená",J535,0)</f>
        <v>0</v>
      </c>
      <c r="BG535" s="220">
        <f>IF(N535="zákl. přenesená",J535,0)</f>
        <v>0</v>
      </c>
      <c r="BH535" s="220">
        <f>IF(N535="sníž. přenesená",J535,0)</f>
        <v>0</v>
      </c>
      <c r="BI535" s="220">
        <f>IF(N535="nulová",J535,0)</f>
        <v>0</v>
      </c>
      <c r="BJ535" s="19" t="s">
        <v>79</v>
      </c>
      <c r="BK535" s="220">
        <f>ROUND(I535*H535,2)</f>
        <v>0</v>
      </c>
      <c r="BL535" s="19" t="s">
        <v>158</v>
      </c>
      <c r="BM535" s="219" t="s">
        <v>680</v>
      </c>
    </row>
    <row r="536" s="2" customFormat="1">
      <c r="A536" s="40"/>
      <c r="B536" s="41"/>
      <c r="C536" s="42"/>
      <c r="D536" s="221" t="s">
        <v>160</v>
      </c>
      <c r="E536" s="42"/>
      <c r="F536" s="222" t="s">
        <v>679</v>
      </c>
      <c r="G536" s="42"/>
      <c r="H536" s="42"/>
      <c r="I536" s="223"/>
      <c r="J536" s="42"/>
      <c r="K536" s="42"/>
      <c r="L536" s="46"/>
      <c r="M536" s="224"/>
      <c r="N536" s="225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9" t="s">
        <v>160</v>
      </c>
      <c r="AU536" s="19" t="s">
        <v>81</v>
      </c>
    </row>
    <row r="537" s="2" customFormat="1">
      <c r="A537" s="40"/>
      <c r="B537" s="41"/>
      <c r="C537" s="42"/>
      <c r="D537" s="221" t="s">
        <v>671</v>
      </c>
      <c r="E537" s="42"/>
      <c r="F537" s="272" t="s">
        <v>672</v>
      </c>
      <c r="G537" s="42"/>
      <c r="H537" s="42"/>
      <c r="I537" s="223"/>
      <c r="J537" s="42"/>
      <c r="K537" s="42"/>
      <c r="L537" s="46"/>
      <c r="M537" s="224"/>
      <c r="N537" s="225"/>
      <c r="O537" s="86"/>
      <c r="P537" s="86"/>
      <c r="Q537" s="86"/>
      <c r="R537" s="86"/>
      <c r="S537" s="86"/>
      <c r="T537" s="87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9" t="s">
        <v>671</v>
      </c>
      <c r="AU537" s="19" t="s">
        <v>81</v>
      </c>
    </row>
    <row r="538" s="2" customFormat="1" ht="21.75" customHeight="1">
      <c r="A538" s="40"/>
      <c r="B538" s="41"/>
      <c r="C538" s="261" t="s">
        <v>681</v>
      </c>
      <c r="D538" s="261" t="s">
        <v>265</v>
      </c>
      <c r="E538" s="262" t="s">
        <v>682</v>
      </c>
      <c r="F538" s="263" t="s">
        <v>683</v>
      </c>
      <c r="G538" s="264" t="s">
        <v>262</v>
      </c>
      <c r="H538" s="265">
        <v>1</v>
      </c>
      <c r="I538" s="266"/>
      <c r="J538" s="267">
        <f>ROUND(I538*H538,2)</f>
        <v>0</v>
      </c>
      <c r="K538" s="268"/>
      <c r="L538" s="269"/>
      <c r="M538" s="270" t="s">
        <v>19</v>
      </c>
      <c r="N538" s="271" t="s">
        <v>42</v>
      </c>
      <c r="O538" s="86"/>
      <c r="P538" s="217">
        <f>O538*H538</f>
        <v>0</v>
      </c>
      <c r="Q538" s="217">
        <v>0.01553</v>
      </c>
      <c r="R538" s="217">
        <f>Q538*H538</f>
        <v>0.01553</v>
      </c>
      <c r="S538" s="217">
        <v>0</v>
      </c>
      <c r="T538" s="218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19" t="s">
        <v>208</v>
      </c>
      <c r="AT538" s="219" t="s">
        <v>265</v>
      </c>
      <c r="AU538" s="219" t="s">
        <v>81</v>
      </c>
      <c r="AY538" s="19" t="s">
        <v>152</v>
      </c>
      <c r="BE538" s="220">
        <f>IF(N538="základní",J538,0)</f>
        <v>0</v>
      </c>
      <c r="BF538" s="220">
        <f>IF(N538="snížená",J538,0)</f>
        <v>0</v>
      </c>
      <c r="BG538" s="220">
        <f>IF(N538="zákl. přenesená",J538,0)</f>
        <v>0</v>
      </c>
      <c r="BH538" s="220">
        <f>IF(N538="sníž. přenesená",J538,0)</f>
        <v>0</v>
      </c>
      <c r="BI538" s="220">
        <f>IF(N538="nulová",J538,0)</f>
        <v>0</v>
      </c>
      <c r="BJ538" s="19" t="s">
        <v>79</v>
      </c>
      <c r="BK538" s="220">
        <f>ROUND(I538*H538,2)</f>
        <v>0</v>
      </c>
      <c r="BL538" s="19" t="s">
        <v>158</v>
      </c>
      <c r="BM538" s="219" t="s">
        <v>684</v>
      </c>
    </row>
    <row r="539" s="2" customFormat="1">
      <c r="A539" s="40"/>
      <c r="B539" s="41"/>
      <c r="C539" s="42"/>
      <c r="D539" s="221" t="s">
        <v>160</v>
      </c>
      <c r="E539" s="42"/>
      <c r="F539" s="222" t="s">
        <v>683</v>
      </c>
      <c r="G539" s="42"/>
      <c r="H539" s="42"/>
      <c r="I539" s="223"/>
      <c r="J539" s="42"/>
      <c r="K539" s="42"/>
      <c r="L539" s="46"/>
      <c r="M539" s="224"/>
      <c r="N539" s="225"/>
      <c r="O539" s="86"/>
      <c r="P539" s="86"/>
      <c r="Q539" s="86"/>
      <c r="R539" s="86"/>
      <c r="S539" s="86"/>
      <c r="T539" s="87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T539" s="19" t="s">
        <v>160</v>
      </c>
      <c r="AU539" s="19" t="s">
        <v>81</v>
      </c>
    </row>
    <row r="540" s="2" customFormat="1">
      <c r="A540" s="40"/>
      <c r="B540" s="41"/>
      <c r="C540" s="42"/>
      <c r="D540" s="221" t="s">
        <v>671</v>
      </c>
      <c r="E540" s="42"/>
      <c r="F540" s="272" t="s">
        <v>672</v>
      </c>
      <c r="G540" s="42"/>
      <c r="H540" s="42"/>
      <c r="I540" s="223"/>
      <c r="J540" s="42"/>
      <c r="K540" s="42"/>
      <c r="L540" s="46"/>
      <c r="M540" s="224"/>
      <c r="N540" s="225"/>
      <c r="O540" s="86"/>
      <c r="P540" s="86"/>
      <c r="Q540" s="86"/>
      <c r="R540" s="86"/>
      <c r="S540" s="86"/>
      <c r="T540" s="87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T540" s="19" t="s">
        <v>671</v>
      </c>
      <c r="AU540" s="19" t="s">
        <v>81</v>
      </c>
    </row>
    <row r="541" s="2" customFormat="1" ht="21.75" customHeight="1">
      <c r="A541" s="40"/>
      <c r="B541" s="41"/>
      <c r="C541" s="261" t="s">
        <v>685</v>
      </c>
      <c r="D541" s="261" t="s">
        <v>265</v>
      </c>
      <c r="E541" s="262" t="s">
        <v>686</v>
      </c>
      <c r="F541" s="263" t="s">
        <v>687</v>
      </c>
      <c r="G541" s="264" t="s">
        <v>262</v>
      </c>
      <c r="H541" s="265">
        <v>2</v>
      </c>
      <c r="I541" s="266"/>
      <c r="J541" s="267">
        <f>ROUND(I541*H541,2)</f>
        <v>0</v>
      </c>
      <c r="K541" s="268"/>
      <c r="L541" s="269"/>
      <c r="M541" s="270" t="s">
        <v>19</v>
      </c>
      <c r="N541" s="271" t="s">
        <v>42</v>
      </c>
      <c r="O541" s="86"/>
      <c r="P541" s="217">
        <f>O541*H541</f>
        <v>0</v>
      </c>
      <c r="Q541" s="217">
        <v>0.01521</v>
      </c>
      <c r="R541" s="217">
        <f>Q541*H541</f>
        <v>0.030419999999999999</v>
      </c>
      <c r="S541" s="217">
        <v>0</v>
      </c>
      <c r="T541" s="218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19" t="s">
        <v>208</v>
      </c>
      <c r="AT541" s="219" t="s">
        <v>265</v>
      </c>
      <c r="AU541" s="219" t="s">
        <v>81</v>
      </c>
      <c r="AY541" s="19" t="s">
        <v>152</v>
      </c>
      <c r="BE541" s="220">
        <f>IF(N541="základní",J541,0)</f>
        <v>0</v>
      </c>
      <c r="BF541" s="220">
        <f>IF(N541="snížená",J541,0)</f>
        <v>0</v>
      </c>
      <c r="BG541" s="220">
        <f>IF(N541="zákl. přenesená",J541,0)</f>
        <v>0</v>
      </c>
      <c r="BH541" s="220">
        <f>IF(N541="sníž. přenesená",J541,0)</f>
        <v>0</v>
      </c>
      <c r="BI541" s="220">
        <f>IF(N541="nulová",J541,0)</f>
        <v>0</v>
      </c>
      <c r="BJ541" s="19" t="s">
        <v>79</v>
      </c>
      <c r="BK541" s="220">
        <f>ROUND(I541*H541,2)</f>
        <v>0</v>
      </c>
      <c r="BL541" s="19" t="s">
        <v>158</v>
      </c>
      <c r="BM541" s="219" t="s">
        <v>688</v>
      </c>
    </row>
    <row r="542" s="2" customFormat="1">
      <c r="A542" s="40"/>
      <c r="B542" s="41"/>
      <c r="C542" s="42"/>
      <c r="D542" s="221" t="s">
        <v>160</v>
      </c>
      <c r="E542" s="42"/>
      <c r="F542" s="222" t="s">
        <v>687</v>
      </c>
      <c r="G542" s="42"/>
      <c r="H542" s="42"/>
      <c r="I542" s="223"/>
      <c r="J542" s="42"/>
      <c r="K542" s="42"/>
      <c r="L542" s="46"/>
      <c r="M542" s="224"/>
      <c r="N542" s="225"/>
      <c r="O542" s="86"/>
      <c r="P542" s="86"/>
      <c r="Q542" s="86"/>
      <c r="R542" s="86"/>
      <c r="S542" s="86"/>
      <c r="T542" s="87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T542" s="19" t="s">
        <v>160</v>
      </c>
      <c r="AU542" s="19" t="s">
        <v>81</v>
      </c>
    </row>
    <row r="543" s="2" customFormat="1">
      <c r="A543" s="40"/>
      <c r="B543" s="41"/>
      <c r="C543" s="42"/>
      <c r="D543" s="221" t="s">
        <v>671</v>
      </c>
      <c r="E543" s="42"/>
      <c r="F543" s="272" t="s">
        <v>689</v>
      </c>
      <c r="G543" s="42"/>
      <c r="H543" s="42"/>
      <c r="I543" s="223"/>
      <c r="J543" s="42"/>
      <c r="K543" s="42"/>
      <c r="L543" s="46"/>
      <c r="M543" s="224"/>
      <c r="N543" s="225"/>
      <c r="O543" s="86"/>
      <c r="P543" s="86"/>
      <c r="Q543" s="86"/>
      <c r="R543" s="86"/>
      <c r="S543" s="86"/>
      <c r="T543" s="87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671</v>
      </c>
      <c r="AU543" s="19" t="s">
        <v>81</v>
      </c>
    </row>
    <row r="544" s="2" customFormat="1" ht="16.5" customHeight="1">
      <c r="A544" s="40"/>
      <c r="B544" s="41"/>
      <c r="C544" s="207" t="s">
        <v>690</v>
      </c>
      <c r="D544" s="207" t="s">
        <v>154</v>
      </c>
      <c r="E544" s="208" t="s">
        <v>691</v>
      </c>
      <c r="F544" s="209" t="s">
        <v>692</v>
      </c>
      <c r="G544" s="210" t="s">
        <v>262</v>
      </c>
      <c r="H544" s="211">
        <v>2</v>
      </c>
      <c r="I544" s="212"/>
      <c r="J544" s="213">
        <f>ROUND(I544*H544,2)</f>
        <v>0</v>
      </c>
      <c r="K544" s="214"/>
      <c r="L544" s="46"/>
      <c r="M544" s="215" t="s">
        <v>19</v>
      </c>
      <c r="N544" s="216" t="s">
        <v>42</v>
      </c>
      <c r="O544" s="86"/>
      <c r="P544" s="217">
        <f>O544*H544</f>
        <v>0</v>
      </c>
      <c r="Q544" s="217">
        <v>0</v>
      </c>
      <c r="R544" s="217">
        <f>Q544*H544</f>
        <v>0</v>
      </c>
      <c r="S544" s="217">
        <v>0</v>
      </c>
      <c r="T544" s="218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19" t="s">
        <v>158</v>
      </c>
      <c r="AT544" s="219" t="s">
        <v>154</v>
      </c>
      <c r="AU544" s="219" t="s">
        <v>81</v>
      </c>
      <c r="AY544" s="19" t="s">
        <v>152</v>
      </c>
      <c r="BE544" s="220">
        <f>IF(N544="základní",J544,0)</f>
        <v>0</v>
      </c>
      <c r="BF544" s="220">
        <f>IF(N544="snížená",J544,0)</f>
        <v>0</v>
      </c>
      <c r="BG544" s="220">
        <f>IF(N544="zákl. přenesená",J544,0)</f>
        <v>0</v>
      </c>
      <c r="BH544" s="220">
        <f>IF(N544="sníž. přenesená",J544,0)</f>
        <v>0</v>
      </c>
      <c r="BI544" s="220">
        <f>IF(N544="nulová",J544,0)</f>
        <v>0</v>
      </c>
      <c r="BJ544" s="19" t="s">
        <v>79</v>
      </c>
      <c r="BK544" s="220">
        <f>ROUND(I544*H544,2)</f>
        <v>0</v>
      </c>
      <c r="BL544" s="19" t="s">
        <v>158</v>
      </c>
      <c r="BM544" s="219" t="s">
        <v>693</v>
      </c>
    </row>
    <row r="545" s="2" customFormat="1">
      <c r="A545" s="40"/>
      <c r="B545" s="41"/>
      <c r="C545" s="42"/>
      <c r="D545" s="221" t="s">
        <v>160</v>
      </c>
      <c r="E545" s="42"/>
      <c r="F545" s="222" t="s">
        <v>692</v>
      </c>
      <c r="G545" s="42"/>
      <c r="H545" s="42"/>
      <c r="I545" s="223"/>
      <c r="J545" s="42"/>
      <c r="K545" s="42"/>
      <c r="L545" s="46"/>
      <c r="M545" s="224"/>
      <c r="N545" s="225"/>
      <c r="O545" s="86"/>
      <c r="P545" s="86"/>
      <c r="Q545" s="86"/>
      <c r="R545" s="86"/>
      <c r="S545" s="86"/>
      <c r="T545" s="87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9" t="s">
        <v>160</v>
      </c>
      <c r="AU545" s="19" t="s">
        <v>81</v>
      </c>
    </row>
    <row r="546" s="2" customFormat="1" ht="16.5" customHeight="1">
      <c r="A546" s="40"/>
      <c r="B546" s="41"/>
      <c r="C546" s="261" t="s">
        <v>694</v>
      </c>
      <c r="D546" s="261" t="s">
        <v>265</v>
      </c>
      <c r="E546" s="262" t="s">
        <v>695</v>
      </c>
      <c r="F546" s="263" t="s">
        <v>696</v>
      </c>
      <c r="G546" s="264" t="s">
        <v>262</v>
      </c>
      <c r="H546" s="265">
        <v>2</v>
      </c>
      <c r="I546" s="266"/>
      <c r="J546" s="267">
        <f>ROUND(I546*H546,2)</f>
        <v>0</v>
      </c>
      <c r="K546" s="268"/>
      <c r="L546" s="269"/>
      <c r="M546" s="270" t="s">
        <v>19</v>
      </c>
      <c r="N546" s="271" t="s">
        <v>42</v>
      </c>
      <c r="O546" s="86"/>
      <c r="P546" s="217">
        <f>O546*H546</f>
        <v>0</v>
      </c>
      <c r="Q546" s="217">
        <v>0.00164</v>
      </c>
      <c r="R546" s="217">
        <f>Q546*H546</f>
        <v>0.0032799999999999999</v>
      </c>
      <c r="S546" s="217">
        <v>0</v>
      </c>
      <c r="T546" s="218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19" t="s">
        <v>208</v>
      </c>
      <c r="AT546" s="219" t="s">
        <v>265</v>
      </c>
      <c r="AU546" s="219" t="s">
        <v>81</v>
      </c>
      <c r="AY546" s="19" t="s">
        <v>152</v>
      </c>
      <c r="BE546" s="220">
        <f>IF(N546="základní",J546,0)</f>
        <v>0</v>
      </c>
      <c r="BF546" s="220">
        <f>IF(N546="snížená",J546,0)</f>
        <v>0</v>
      </c>
      <c r="BG546" s="220">
        <f>IF(N546="zákl. přenesená",J546,0)</f>
        <v>0</v>
      </c>
      <c r="BH546" s="220">
        <f>IF(N546="sníž. přenesená",J546,0)</f>
        <v>0</v>
      </c>
      <c r="BI546" s="220">
        <f>IF(N546="nulová",J546,0)</f>
        <v>0</v>
      </c>
      <c r="BJ546" s="19" t="s">
        <v>79</v>
      </c>
      <c r="BK546" s="220">
        <f>ROUND(I546*H546,2)</f>
        <v>0</v>
      </c>
      <c r="BL546" s="19" t="s">
        <v>158</v>
      </c>
      <c r="BM546" s="219" t="s">
        <v>697</v>
      </c>
    </row>
    <row r="547" s="2" customFormat="1">
      <c r="A547" s="40"/>
      <c r="B547" s="41"/>
      <c r="C547" s="42"/>
      <c r="D547" s="221" t="s">
        <v>160</v>
      </c>
      <c r="E547" s="42"/>
      <c r="F547" s="222" t="s">
        <v>696</v>
      </c>
      <c r="G547" s="42"/>
      <c r="H547" s="42"/>
      <c r="I547" s="223"/>
      <c r="J547" s="42"/>
      <c r="K547" s="42"/>
      <c r="L547" s="46"/>
      <c r="M547" s="224"/>
      <c r="N547" s="225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160</v>
      </c>
      <c r="AU547" s="19" t="s">
        <v>81</v>
      </c>
    </row>
    <row r="548" s="12" customFormat="1" ht="22.8" customHeight="1">
      <c r="A548" s="12"/>
      <c r="B548" s="191"/>
      <c r="C548" s="192"/>
      <c r="D548" s="193" t="s">
        <v>70</v>
      </c>
      <c r="E548" s="205" t="s">
        <v>208</v>
      </c>
      <c r="F548" s="205" t="s">
        <v>698</v>
      </c>
      <c r="G548" s="192"/>
      <c r="H548" s="192"/>
      <c r="I548" s="195"/>
      <c r="J548" s="206">
        <f>BK548</f>
        <v>0</v>
      </c>
      <c r="K548" s="192"/>
      <c r="L548" s="197"/>
      <c r="M548" s="198"/>
      <c r="N548" s="199"/>
      <c r="O548" s="199"/>
      <c r="P548" s="200">
        <f>SUM(P549:P550)</f>
        <v>0</v>
      </c>
      <c r="Q548" s="199"/>
      <c r="R548" s="200">
        <f>SUM(R549:R550)</f>
        <v>0</v>
      </c>
      <c r="S548" s="199"/>
      <c r="T548" s="201">
        <f>SUM(T549:T550)</f>
        <v>0</v>
      </c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R548" s="202" t="s">
        <v>79</v>
      </c>
      <c r="AT548" s="203" t="s">
        <v>70</v>
      </c>
      <c r="AU548" s="203" t="s">
        <v>79</v>
      </c>
      <c r="AY548" s="202" t="s">
        <v>152</v>
      </c>
      <c r="BK548" s="204">
        <f>SUM(BK549:BK550)</f>
        <v>0</v>
      </c>
    </row>
    <row r="549" s="2" customFormat="1" ht="16.5" customHeight="1">
      <c r="A549" s="40"/>
      <c r="B549" s="41"/>
      <c r="C549" s="261" t="s">
        <v>699</v>
      </c>
      <c r="D549" s="261" t="s">
        <v>265</v>
      </c>
      <c r="E549" s="262" t="s">
        <v>700</v>
      </c>
      <c r="F549" s="263" t="s">
        <v>701</v>
      </c>
      <c r="G549" s="264" t="s">
        <v>702</v>
      </c>
      <c r="H549" s="265">
        <v>1</v>
      </c>
      <c r="I549" s="266"/>
      <c r="J549" s="267">
        <f>ROUND(I549*H549,2)</f>
        <v>0</v>
      </c>
      <c r="K549" s="268"/>
      <c r="L549" s="269"/>
      <c r="M549" s="270" t="s">
        <v>19</v>
      </c>
      <c r="N549" s="271" t="s">
        <v>42</v>
      </c>
      <c r="O549" s="86"/>
      <c r="P549" s="217">
        <f>O549*H549</f>
        <v>0</v>
      </c>
      <c r="Q549" s="217">
        <v>0</v>
      </c>
      <c r="R549" s="217">
        <f>Q549*H549</f>
        <v>0</v>
      </c>
      <c r="S549" s="217">
        <v>0</v>
      </c>
      <c r="T549" s="218">
        <f>S549*H549</f>
        <v>0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19" t="s">
        <v>208</v>
      </c>
      <c r="AT549" s="219" t="s">
        <v>265</v>
      </c>
      <c r="AU549" s="219" t="s">
        <v>81</v>
      </c>
      <c r="AY549" s="19" t="s">
        <v>152</v>
      </c>
      <c r="BE549" s="220">
        <f>IF(N549="základní",J549,0)</f>
        <v>0</v>
      </c>
      <c r="BF549" s="220">
        <f>IF(N549="snížená",J549,0)</f>
        <v>0</v>
      </c>
      <c r="BG549" s="220">
        <f>IF(N549="zákl. přenesená",J549,0)</f>
        <v>0</v>
      </c>
      <c r="BH549" s="220">
        <f>IF(N549="sníž. přenesená",J549,0)</f>
        <v>0</v>
      </c>
      <c r="BI549" s="220">
        <f>IF(N549="nulová",J549,0)</f>
        <v>0</v>
      </c>
      <c r="BJ549" s="19" t="s">
        <v>79</v>
      </c>
      <c r="BK549" s="220">
        <f>ROUND(I549*H549,2)</f>
        <v>0</v>
      </c>
      <c r="BL549" s="19" t="s">
        <v>158</v>
      </c>
      <c r="BM549" s="219" t="s">
        <v>703</v>
      </c>
    </row>
    <row r="550" s="2" customFormat="1">
      <c r="A550" s="40"/>
      <c r="B550" s="41"/>
      <c r="C550" s="42"/>
      <c r="D550" s="221" t="s">
        <v>160</v>
      </c>
      <c r="E550" s="42"/>
      <c r="F550" s="222" t="s">
        <v>701</v>
      </c>
      <c r="G550" s="42"/>
      <c r="H550" s="42"/>
      <c r="I550" s="223"/>
      <c r="J550" s="42"/>
      <c r="K550" s="42"/>
      <c r="L550" s="46"/>
      <c r="M550" s="224"/>
      <c r="N550" s="225"/>
      <c r="O550" s="86"/>
      <c r="P550" s="86"/>
      <c r="Q550" s="86"/>
      <c r="R550" s="86"/>
      <c r="S550" s="86"/>
      <c r="T550" s="87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9" t="s">
        <v>160</v>
      </c>
      <c r="AU550" s="19" t="s">
        <v>81</v>
      </c>
    </row>
    <row r="551" s="12" customFormat="1" ht="22.8" customHeight="1">
      <c r="A551" s="12"/>
      <c r="B551" s="191"/>
      <c r="C551" s="192"/>
      <c r="D551" s="193" t="s">
        <v>70</v>
      </c>
      <c r="E551" s="205" t="s">
        <v>704</v>
      </c>
      <c r="F551" s="205" t="s">
        <v>705</v>
      </c>
      <c r="G551" s="192"/>
      <c r="H551" s="192"/>
      <c r="I551" s="195"/>
      <c r="J551" s="206">
        <f>BK551</f>
        <v>0</v>
      </c>
      <c r="K551" s="192"/>
      <c r="L551" s="197"/>
      <c r="M551" s="198"/>
      <c r="N551" s="199"/>
      <c r="O551" s="199"/>
      <c r="P551" s="200">
        <f>SUM(P552:P571)</f>
        <v>0</v>
      </c>
      <c r="Q551" s="199"/>
      <c r="R551" s="200">
        <f>SUM(R552:R571)</f>
        <v>0.042433040000000005</v>
      </c>
      <c r="S551" s="199"/>
      <c r="T551" s="201">
        <f>SUM(T552:T571)</f>
        <v>0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202" t="s">
        <v>79</v>
      </c>
      <c r="AT551" s="203" t="s">
        <v>70</v>
      </c>
      <c r="AU551" s="203" t="s">
        <v>79</v>
      </c>
      <c r="AY551" s="202" t="s">
        <v>152</v>
      </c>
      <c r="BK551" s="204">
        <f>SUM(BK552:BK571)</f>
        <v>0</v>
      </c>
    </row>
    <row r="552" s="2" customFormat="1" ht="33" customHeight="1">
      <c r="A552" s="40"/>
      <c r="B552" s="41"/>
      <c r="C552" s="207" t="s">
        <v>706</v>
      </c>
      <c r="D552" s="207" t="s">
        <v>154</v>
      </c>
      <c r="E552" s="208" t="s">
        <v>707</v>
      </c>
      <c r="F552" s="209" t="s">
        <v>708</v>
      </c>
      <c r="G552" s="210" t="s">
        <v>262</v>
      </c>
      <c r="H552" s="211">
        <v>6</v>
      </c>
      <c r="I552" s="212"/>
      <c r="J552" s="213">
        <f>ROUND(I552*H552,2)</f>
        <v>0</v>
      </c>
      <c r="K552" s="214"/>
      <c r="L552" s="46"/>
      <c r="M552" s="215" t="s">
        <v>19</v>
      </c>
      <c r="N552" s="216" t="s">
        <v>42</v>
      </c>
      <c r="O552" s="86"/>
      <c r="P552" s="217">
        <f>O552*H552</f>
        <v>0</v>
      </c>
      <c r="Q552" s="217">
        <v>0.0023400000000000001</v>
      </c>
      <c r="R552" s="217">
        <f>Q552*H552</f>
        <v>0.01404</v>
      </c>
      <c r="S552" s="217">
        <v>0</v>
      </c>
      <c r="T552" s="218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19" t="s">
        <v>158</v>
      </c>
      <c r="AT552" s="219" t="s">
        <v>154</v>
      </c>
      <c r="AU552" s="219" t="s">
        <v>81</v>
      </c>
      <c r="AY552" s="19" t="s">
        <v>152</v>
      </c>
      <c r="BE552" s="220">
        <f>IF(N552="základní",J552,0)</f>
        <v>0</v>
      </c>
      <c r="BF552" s="220">
        <f>IF(N552="snížená",J552,0)</f>
        <v>0</v>
      </c>
      <c r="BG552" s="220">
        <f>IF(N552="zákl. přenesená",J552,0)</f>
        <v>0</v>
      </c>
      <c r="BH552" s="220">
        <f>IF(N552="sníž. přenesená",J552,0)</f>
        <v>0</v>
      </c>
      <c r="BI552" s="220">
        <f>IF(N552="nulová",J552,0)</f>
        <v>0</v>
      </c>
      <c r="BJ552" s="19" t="s">
        <v>79</v>
      </c>
      <c r="BK552" s="220">
        <f>ROUND(I552*H552,2)</f>
        <v>0</v>
      </c>
      <c r="BL552" s="19" t="s">
        <v>158</v>
      </c>
      <c r="BM552" s="219" t="s">
        <v>709</v>
      </c>
    </row>
    <row r="553" s="2" customFormat="1">
      <c r="A553" s="40"/>
      <c r="B553" s="41"/>
      <c r="C553" s="42"/>
      <c r="D553" s="221" t="s">
        <v>160</v>
      </c>
      <c r="E553" s="42"/>
      <c r="F553" s="222" t="s">
        <v>708</v>
      </c>
      <c r="G553" s="42"/>
      <c r="H553" s="42"/>
      <c r="I553" s="223"/>
      <c r="J553" s="42"/>
      <c r="K553" s="42"/>
      <c r="L553" s="46"/>
      <c r="M553" s="224"/>
      <c r="N553" s="225"/>
      <c r="O553" s="86"/>
      <c r="P553" s="86"/>
      <c r="Q553" s="86"/>
      <c r="R553" s="86"/>
      <c r="S553" s="86"/>
      <c r="T553" s="87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T553" s="19" t="s">
        <v>160</v>
      </c>
      <c r="AU553" s="19" t="s">
        <v>81</v>
      </c>
    </row>
    <row r="554" s="2" customFormat="1" ht="24.15" customHeight="1">
      <c r="A554" s="40"/>
      <c r="B554" s="41"/>
      <c r="C554" s="207" t="s">
        <v>710</v>
      </c>
      <c r="D554" s="207" t="s">
        <v>154</v>
      </c>
      <c r="E554" s="208" t="s">
        <v>711</v>
      </c>
      <c r="F554" s="209" t="s">
        <v>712</v>
      </c>
      <c r="G554" s="210" t="s">
        <v>262</v>
      </c>
      <c r="H554" s="211">
        <v>1</v>
      </c>
      <c r="I554" s="212"/>
      <c r="J554" s="213">
        <f>ROUND(I554*H554,2)</f>
        <v>0</v>
      </c>
      <c r="K554" s="214"/>
      <c r="L554" s="46"/>
      <c r="M554" s="215" t="s">
        <v>19</v>
      </c>
      <c r="N554" s="216" t="s">
        <v>42</v>
      </c>
      <c r="O554" s="86"/>
      <c r="P554" s="217">
        <f>O554*H554</f>
        <v>0</v>
      </c>
      <c r="Q554" s="217">
        <v>0.015469999999999999</v>
      </c>
      <c r="R554" s="217">
        <f>Q554*H554</f>
        <v>0.015469999999999999</v>
      </c>
      <c r="S554" s="217">
        <v>0</v>
      </c>
      <c r="T554" s="218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19" t="s">
        <v>158</v>
      </c>
      <c r="AT554" s="219" t="s">
        <v>154</v>
      </c>
      <c r="AU554" s="219" t="s">
        <v>81</v>
      </c>
      <c r="AY554" s="19" t="s">
        <v>152</v>
      </c>
      <c r="BE554" s="220">
        <f>IF(N554="základní",J554,0)</f>
        <v>0</v>
      </c>
      <c r="BF554" s="220">
        <f>IF(N554="snížená",J554,0)</f>
        <v>0</v>
      </c>
      <c r="BG554" s="220">
        <f>IF(N554="zákl. přenesená",J554,0)</f>
        <v>0</v>
      </c>
      <c r="BH554" s="220">
        <f>IF(N554="sníž. přenesená",J554,0)</f>
        <v>0</v>
      </c>
      <c r="BI554" s="220">
        <f>IF(N554="nulová",J554,0)</f>
        <v>0</v>
      </c>
      <c r="BJ554" s="19" t="s">
        <v>79</v>
      </c>
      <c r="BK554" s="220">
        <f>ROUND(I554*H554,2)</f>
        <v>0</v>
      </c>
      <c r="BL554" s="19" t="s">
        <v>158</v>
      </c>
      <c r="BM554" s="219" t="s">
        <v>713</v>
      </c>
    </row>
    <row r="555" s="2" customFormat="1">
      <c r="A555" s="40"/>
      <c r="B555" s="41"/>
      <c r="C555" s="42"/>
      <c r="D555" s="221" t="s">
        <v>160</v>
      </c>
      <c r="E555" s="42"/>
      <c r="F555" s="222" t="s">
        <v>712</v>
      </c>
      <c r="G555" s="42"/>
      <c r="H555" s="42"/>
      <c r="I555" s="223"/>
      <c r="J555" s="42"/>
      <c r="K555" s="42"/>
      <c r="L555" s="46"/>
      <c r="M555" s="224"/>
      <c r="N555" s="225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160</v>
      </c>
      <c r="AU555" s="19" t="s">
        <v>81</v>
      </c>
    </row>
    <row r="556" s="2" customFormat="1" ht="16.5" customHeight="1">
      <c r="A556" s="40"/>
      <c r="B556" s="41"/>
      <c r="C556" s="261" t="s">
        <v>714</v>
      </c>
      <c r="D556" s="261" t="s">
        <v>265</v>
      </c>
      <c r="E556" s="262" t="s">
        <v>715</v>
      </c>
      <c r="F556" s="263" t="s">
        <v>716</v>
      </c>
      <c r="G556" s="264" t="s">
        <v>262</v>
      </c>
      <c r="H556" s="265">
        <v>1</v>
      </c>
      <c r="I556" s="266"/>
      <c r="J556" s="267">
        <f>ROUND(I556*H556,2)</f>
        <v>0</v>
      </c>
      <c r="K556" s="268"/>
      <c r="L556" s="269"/>
      <c r="M556" s="270" t="s">
        <v>19</v>
      </c>
      <c r="N556" s="271" t="s">
        <v>42</v>
      </c>
      <c r="O556" s="86"/>
      <c r="P556" s="217">
        <f>O556*H556</f>
        <v>0</v>
      </c>
      <c r="Q556" s="217">
        <v>0</v>
      </c>
      <c r="R556" s="217">
        <f>Q556*H556</f>
        <v>0</v>
      </c>
      <c r="S556" s="217">
        <v>0</v>
      </c>
      <c r="T556" s="218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19" t="s">
        <v>208</v>
      </c>
      <c r="AT556" s="219" t="s">
        <v>265</v>
      </c>
      <c r="AU556" s="219" t="s">
        <v>81</v>
      </c>
      <c r="AY556" s="19" t="s">
        <v>152</v>
      </c>
      <c r="BE556" s="220">
        <f>IF(N556="základní",J556,0)</f>
        <v>0</v>
      </c>
      <c r="BF556" s="220">
        <f>IF(N556="snížená",J556,0)</f>
        <v>0</v>
      </c>
      <c r="BG556" s="220">
        <f>IF(N556="zákl. přenesená",J556,0)</f>
        <v>0</v>
      </c>
      <c r="BH556" s="220">
        <f>IF(N556="sníž. přenesená",J556,0)</f>
        <v>0</v>
      </c>
      <c r="BI556" s="220">
        <f>IF(N556="nulová",J556,0)</f>
        <v>0</v>
      </c>
      <c r="BJ556" s="19" t="s">
        <v>79</v>
      </c>
      <c r="BK556" s="220">
        <f>ROUND(I556*H556,2)</f>
        <v>0</v>
      </c>
      <c r="BL556" s="19" t="s">
        <v>158</v>
      </c>
      <c r="BM556" s="219" t="s">
        <v>717</v>
      </c>
    </row>
    <row r="557" s="2" customFormat="1">
      <c r="A557" s="40"/>
      <c r="B557" s="41"/>
      <c r="C557" s="42"/>
      <c r="D557" s="221" t="s">
        <v>160</v>
      </c>
      <c r="E557" s="42"/>
      <c r="F557" s="222" t="s">
        <v>716</v>
      </c>
      <c r="G557" s="42"/>
      <c r="H557" s="42"/>
      <c r="I557" s="223"/>
      <c r="J557" s="42"/>
      <c r="K557" s="42"/>
      <c r="L557" s="46"/>
      <c r="M557" s="224"/>
      <c r="N557" s="225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160</v>
      </c>
      <c r="AU557" s="19" t="s">
        <v>81</v>
      </c>
    </row>
    <row r="558" s="2" customFormat="1" ht="37.8" customHeight="1">
      <c r="A558" s="40"/>
      <c r="B558" s="41"/>
      <c r="C558" s="207" t="s">
        <v>718</v>
      </c>
      <c r="D558" s="207" t="s">
        <v>154</v>
      </c>
      <c r="E558" s="208" t="s">
        <v>719</v>
      </c>
      <c r="F558" s="209" t="s">
        <v>720</v>
      </c>
      <c r="G558" s="210" t="s">
        <v>211</v>
      </c>
      <c r="H558" s="211">
        <v>323.07600000000002</v>
      </c>
      <c r="I558" s="212"/>
      <c r="J558" s="213">
        <f>ROUND(I558*H558,2)</f>
        <v>0</v>
      </c>
      <c r="K558" s="214"/>
      <c r="L558" s="46"/>
      <c r="M558" s="215" t="s">
        <v>19</v>
      </c>
      <c r="N558" s="216" t="s">
        <v>42</v>
      </c>
      <c r="O558" s="86"/>
      <c r="P558" s="217">
        <f>O558*H558</f>
        <v>0</v>
      </c>
      <c r="Q558" s="217">
        <v>4.0000000000000003E-05</v>
      </c>
      <c r="R558" s="217">
        <f>Q558*H558</f>
        <v>0.012923040000000002</v>
      </c>
      <c r="S558" s="217">
        <v>0</v>
      </c>
      <c r="T558" s="218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9" t="s">
        <v>158</v>
      </c>
      <c r="AT558" s="219" t="s">
        <v>154</v>
      </c>
      <c r="AU558" s="219" t="s">
        <v>81</v>
      </c>
      <c r="AY558" s="19" t="s">
        <v>152</v>
      </c>
      <c r="BE558" s="220">
        <f>IF(N558="základní",J558,0)</f>
        <v>0</v>
      </c>
      <c r="BF558" s="220">
        <f>IF(N558="snížená",J558,0)</f>
        <v>0</v>
      </c>
      <c r="BG558" s="220">
        <f>IF(N558="zákl. přenesená",J558,0)</f>
        <v>0</v>
      </c>
      <c r="BH558" s="220">
        <f>IF(N558="sníž. přenesená",J558,0)</f>
        <v>0</v>
      </c>
      <c r="BI558" s="220">
        <f>IF(N558="nulová",J558,0)</f>
        <v>0</v>
      </c>
      <c r="BJ558" s="19" t="s">
        <v>79</v>
      </c>
      <c r="BK558" s="220">
        <f>ROUND(I558*H558,2)</f>
        <v>0</v>
      </c>
      <c r="BL558" s="19" t="s">
        <v>158</v>
      </c>
      <c r="BM558" s="219" t="s">
        <v>721</v>
      </c>
    </row>
    <row r="559" s="2" customFormat="1">
      <c r="A559" s="40"/>
      <c r="B559" s="41"/>
      <c r="C559" s="42"/>
      <c r="D559" s="221" t="s">
        <v>160</v>
      </c>
      <c r="E559" s="42"/>
      <c r="F559" s="222" t="s">
        <v>722</v>
      </c>
      <c r="G559" s="42"/>
      <c r="H559" s="42"/>
      <c r="I559" s="223"/>
      <c r="J559" s="42"/>
      <c r="K559" s="42"/>
      <c r="L559" s="46"/>
      <c r="M559" s="224"/>
      <c r="N559" s="225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160</v>
      </c>
      <c r="AU559" s="19" t="s">
        <v>81</v>
      </c>
    </row>
    <row r="560" s="13" customFormat="1">
      <c r="A560" s="13"/>
      <c r="B560" s="228"/>
      <c r="C560" s="229"/>
      <c r="D560" s="221" t="s">
        <v>164</v>
      </c>
      <c r="E560" s="230" t="s">
        <v>19</v>
      </c>
      <c r="F560" s="231" t="s">
        <v>723</v>
      </c>
      <c r="G560" s="229"/>
      <c r="H560" s="232">
        <v>323.07600000000002</v>
      </c>
      <c r="I560" s="233"/>
      <c r="J560" s="229"/>
      <c r="K560" s="229"/>
      <c r="L560" s="234"/>
      <c r="M560" s="235"/>
      <c r="N560" s="236"/>
      <c r="O560" s="236"/>
      <c r="P560" s="236"/>
      <c r="Q560" s="236"/>
      <c r="R560" s="236"/>
      <c r="S560" s="236"/>
      <c r="T560" s="237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8" t="s">
        <v>164</v>
      </c>
      <c r="AU560" s="238" t="s">
        <v>81</v>
      </c>
      <c r="AV560" s="13" t="s">
        <v>81</v>
      </c>
      <c r="AW560" s="13" t="s">
        <v>33</v>
      </c>
      <c r="AX560" s="13" t="s">
        <v>79</v>
      </c>
      <c r="AY560" s="238" t="s">
        <v>152</v>
      </c>
    </row>
    <row r="561" s="2" customFormat="1" ht="16.5" customHeight="1">
      <c r="A561" s="40"/>
      <c r="B561" s="41"/>
      <c r="C561" s="207" t="s">
        <v>724</v>
      </c>
      <c r="D561" s="207" t="s">
        <v>154</v>
      </c>
      <c r="E561" s="208" t="s">
        <v>725</v>
      </c>
      <c r="F561" s="209" t="s">
        <v>726</v>
      </c>
      <c r="G561" s="210" t="s">
        <v>211</v>
      </c>
      <c r="H561" s="211">
        <v>269.23000000000002</v>
      </c>
      <c r="I561" s="212"/>
      <c r="J561" s="213">
        <f>ROUND(I561*H561,2)</f>
        <v>0</v>
      </c>
      <c r="K561" s="214"/>
      <c r="L561" s="46"/>
      <c r="M561" s="215" t="s">
        <v>19</v>
      </c>
      <c r="N561" s="216" t="s">
        <v>42</v>
      </c>
      <c r="O561" s="86"/>
      <c r="P561" s="217">
        <f>O561*H561</f>
        <v>0</v>
      </c>
      <c r="Q561" s="217">
        <v>0</v>
      </c>
      <c r="R561" s="217">
        <f>Q561*H561</f>
        <v>0</v>
      </c>
      <c r="S561" s="217">
        <v>0</v>
      </c>
      <c r="T561" s="218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19" t="s">
        <v>158</v>
      </c>
      <c r="AT561" s="219" t="s">
        <v>154</v>
      </c>
      <c r="AU561" s="219" t="s">
        <v>81</v>
      </c>
      <c r="AY561" s="19" t="s">
        <v>152</v>
      </c>
      <c r="BE561" s="220">
        <f>IF(N561="základní",J561,0)</f>
        <v>0</v>
      </c>
      <c r="BF561" s="220">
        <f>IF(N561="snížená",J561,0)</f>
        <v>0</v>
      </c>
      <c r="BG561" s="220">
        <f>IF(N561="zákl. přenesená",J561,0)</f>
        <v>0</v>
      </c>
      <c r="BH561" s="220">
        <f>IF(N561="sníž. přenesená",J561,0)</f>
        <v>0</v>
      </c>
      <c r="BI561" s="220">
        <f>IF(N561="nulová",J561,0)</f>
        <v>0</v>
      </c>
      <c r="BJ561" s="19" t="s">
        <v>79</v>
      </c>
      <c r="BK561" s="220">
        <f>ROUND(I561*H561,2)</f>
        <v>0</v>
      </c>
      <c r="BL561" s="19" t="s">
        <v>158</v>
      </c>
      <c r="BM561" s="219" t="s">
        <v>727</v>
      </c>
    </row>
    <row r="562" s="2" customFormat="1">
      <c r="A562" s="40"/>
      <c r="B562" s="41"/>
      <c r="C562" s="42"/>
      <c r="D562" s="221" t="s">
        <v>160</v>
      </c>
      <c r="E562" s="42"/>
      <c r="F562" s="222" t="s">
        <v>726</v>
      </c>
      <c r="G562" s="42"/>
      <c r="H562" s="42"/>
      <c r="I562" s="223"/>
      <c r="J562" s="42"/>
      <c r="K562" s="42"/>
      <c r="L562" s="46"/>
      <c r="M562" s="224"/>
      <c r="N562" s="225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160</v>
      </c>
      <c r="AU562" s="19" t="s">
        <v>81</v>
      </c>
    </row>
    <row r="563" s="13" customFormat="1">
      <c r="A563" s="13"/>
      <c r="B563" s="228"/>
      <c r="C563" s="229"/>
      <c r="D563" s="221" t="s">
        <v>164</v>
      </c>
      <c r="E563" s="230" t="s">
        <v>19</v>
      </c>
      <c r="F563" s="231" t="s">
        <v>728</v>
      </c>
      <c r="G563" s="229"/>
      <c r="H563" s="232">
        <v>28</v>
      </c>
      <c r="I563" s="233"/>
      <c r="J563" s="229"/>
      <c r="K563" s="229"/>
      <c r="L563" s="234"/>
      <c r="M563" s="235"/>
      <c r="N563" s="236"/>
      <c r="O563" s="236"/>
      <c r="P563" s="236"/>
      <c r="Q563" s="236"/>
      <c r="R563" s="236"/>
      <c r="S563" s="236"/>
      <c r="T563" s="237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8" t="s">
        <v>164</v>
      </c>
      <c r="AU563" s="238" t="s">
        <v>81</v>
      </c>
      <c r="AV563" s="13" t="s">
        <v>81</v>
      </c>
      <c r="AW563" s="13" t="s">
        <v>33</v>
      </c>
      <c r="AX563" s="13" t="s">
        <v>71</v>
      </c>
      <c r="AY563" s="238" t="s">
        <v>152</v>
      </c>
    </row>
    <row r="564" s="13" customFormat="1">
      <c r="A564" s="13"/>
      <c r="B564" s="228"/>
      <c r="C564" s="229"/>
      <c r="D564" s="221" t="s">
        <v>164</v>
      </c>
      <c r="E564" s="230" t="s">
        <v>19</v>
      </c>
      <c r="F564" s="231" t="s">
        <v>729</v>
      </c>
      <c r="G564" s="229"/>
      <c r="H564" s="232">
        <v>104.39</v>
      </c>
      <c r="I564" s="233"/>
      <c r="J564" s="229"/>
      <c r="K564" s="229"/>
      <c r="L564" s="234"/>
      <c r="M564" s="235"/>
      <c r="N564" s="236"/>
      <c r="O564" s="236"/>
      <c r="P564" s="236"/>
      <c r="Q564" s="236"/>
      <c r="R564" s="236"/>
      <c r="S564" s="236"/>
      <c r="T564" s="237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8" t="s">
        <v>164</v>
      </c>
      <c r="AU564" s="238" t="s">
        <v>81</v>
      </c>
      <c r="AV564" s="13" t="s">
        <v>81</v>
      </c>
      <c r="AW564" s="13" t="s">
        <v>33</v>
      </c>
      <c r="AX564" s="13" t="s">
        <v>71</v>
      </c>
      <c r="AY564" s="238" t="s">
        <v>152</v>
      </c>
    </row>
    <row r="565" s="13" customFormat="1">
      <c r="A565" s="13"/>
      <c r="B565" s="228"/>
      <c r="C565" s="229"/>
      <c r="D565" s="221" t="s">
        <v>164</v>
      </c>
      <c r="E565" s="230" t="s">
        <v>19</v>
      </c>
      <c r="F565" s="231" t="s">
        <v>730</v>
      </c>
      <c r="G565" s="229"/>
      <c r="H565" s="232">
        <v>72.799999999999997</v>
      </c>
      <c r="I565" s="233"/>
      <c r="J565" s="229"/>
      <c r="K565" s="229"/>
      <c r="L565" s="234"/>
      <c r="M565" s="235"/>
      <c r="N565" s="236"/>
      <c r="O565" s="236"/>
      <c r="P565" s="236"/>
      <c r="Q565" s="236"/>
      <c r="R565" s="236"/>
      <c r="S565" s="236"/>
      <c r="T565" s="237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8" t="s">
        <v>164</v>
      </c>
      <c r="AU565" s="238" t="s">
        <v>81</v>
      </c>
      <c r="AV565" s="13" t="s">
        <v>81</v>
      </c>
      <c r="AW565" s="13" t="s">
        <v>33</v>
      </c>
      <c r="AX565" s="13" t="s">
        <v>71</v>
      </c>
      <c r="AY565" s="238" t="s">
        <v>152</v>
      </c>
    </row>
    <row r="566" s="13" customFormat="1">
      <c r="A566" s="13"/>
      <c r="B566" s="228"/>
      <c r="C566" s="229"/>
      <c r="D566" s="221" t="s">
        <v>164</v>
      </c>
      <c r="E566" s="230" t="s">
        <v>19</v>
      </c>
      <c r="F566" s="231" t="s">
        <v>731</v>
      </c>
      <c r="G566" s="229"/>
      <c r="H566" s="232">
        <v>64.040000000000006</v>
      </c>
      <c r="I566" s="233"/>
      <c r="J566" s="229"/>
      <c r="K566" s="229"/>
      <c r="L566" s="234"/>
      <c r="M566" s="235"/>
      <c r="N566" s="236"/>
      <c r="O566" s="236"/>
      <c r="P566" s="236"/>
      <c r="Q566" s="236"/>
      <c r="R566" s="236"/>
      <c r="S566" s="236"/>
      <c r="T566" s="237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8" t="s">
        <v>164</v>
      </c>
      <c r="AU566" s="238" t="s">
        <v>81</v>
      </c>
      <c r="AV566" s="13" t="s">
        <v>81</v>
      </c>
      <c r="AW566" s="13" t="s">
        <v>33</v>
      </c>
      <c r="AX566" s="13" t="s">
        <v>71</v>
      </c>
      <c r="AY566" s="238" t="s">
        <v>152</v>
      </c>
    </row>
    <row r="567" s="14" customFormat="1">
      <c r="A567" s="14"/>
      <c r="B567" s="239"/>
      <c r="C567" s="240"/>
      <c r="D567" s="221" t="s">
        <v>164</v>
      </c>
      <c r="E567" s="241" t="s">
        <v>19</v>
      </c>
      <c r="F567" s="242" t="s">
        <v>169</v>
      </c>
      <c r="G567" s="240"/>
      <c r="H567" s="243">
        <v>269.23000000000002</v>
      </c>
      <c r="I567" s="244"/>
      <c r="J567" s="240"/>
      <c r="K567" s="240"/>
      <c r="L567" s="245"/>
      <c r="M567" s="246"/>
      <c r="N567" s="247"/>
      <c r="O567" s="247"/>
      <c r="P567" s="247"/>
      <c r="Q567" s="247"/>
      <c r="R567" s="247"/>
      <c r="S567" s="247"/>
      <c r="T567" s="248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9" t="s">
        <v>164</v>
      </c>
      <c r="AU567" s="249" t="s">
        <v>81</v>
      </c>
      <c r="AV567" s="14" t="s">
        <v>158</v>
      </c>
      <c r="AW567" s="14" t="s">
        <v>33</v>
      </c>
      <c r="AX567" s="14" t="s">
        <v>79</v>
      </c>
      <c r="AY567" s="249" t="s">
        <v>152</v>
      </c>
    </row>
    <row r="568" s="2" customFormat="1" ht="16.5" customHeight="1">
      <c r="A568" s="40"/>
      <c r="B568" s="41"/>
      <c r="C568" s="261" t="s">
        <v>732</v>
      </c>
      <c r="D568" s="261" t="s">
        <v>265</v>
      </c>
      <c r="E568" s="262" t="s">
        <v>733</v>
      </c>
      <c r="F568" s="263" t="s">
        <v>734</v>
      </c>
      <c r="G568" s="264" t="s">
        <v>702</v>
      </c>
      <c r="H568" s="265">
        <v>1</v>
      </c>
      <c r="I568" s="266"/>
      <c r="J568" s="267">
        <f>ROUND(I568*H568,2)</f>
        <v>0</v>
      </c>
      <c r="K568" s="268"/>
      <c r="L568" s="269"/>
      <c r="M568" s="270" t="s">
        <v>19</v>
      </c>
      <c r="N568" s="271" t="s">
        <v>42</v>
      </c>
      <c r="O568" s="86"/>
      <c r="P568" s="217">
        <f>O568*H568</f>
        <v>0</v>
      </c>
      <c r="Q568" s="217">
        <v>0</v>
      </c>
      <c r="R568" s="217">
        <f>Q568*H568</f>
        <v>0</v>
      </c>
      <c r="S568" s="217">
        <v>0</v>
      </c>
      <c r="T568" s="218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19" t="s">
        <v>208</v>
      </c>
      <c r="AT568" s="219" t="s">
        <v>265</v>
      </c>
      <c r="AU568" s="219" t="s">
        <v>81</v>
      </c>
      <c r="AY568" s="19" t="s">
        <v>152</v>
      </c>
      <c r="BE568" s="220">
        <f>IF(N568="základní",J568,0)</f>
        <v>0</v>
      </c>
      <c r="BF568" s="220">
        <f>IF(N568="snížená",J568,0)</f>
        <v>0</v>
      </c>
      <c r="BG568" s="220">
        <f>IF(N568="zákl. přenesená",J568,0)</f>
        <v>0</v>
      </c>
      <c r="BH568" s="220">
        <f>IF(N568="sníž. přenesená",J568,0)</f>
        <v>0</v>
      </c>
      <c r="BI568" s="220">
        <f>IF(N568="nulová",J568,0)</f>
        <v>0</v>
      </c>
      <c r="BJ568" s="19" t="s">
        <v>79</v>
      </c>
      <c r="BK568" s="220">
        <f>ROUND(I568*H568,2)</f>
        <v>0</v>
      </c>
      <c r="BL568" s="19" t="s">
        <v>158</v>
      </c>
      <c r="BM568" s="219" t="s">
        <v>735</v>
      </c>
    </row>
    <row r="569" s="2" customFormat="1">
      <c r="A569" s="40"/>
      <c r="B569" s="41"/>
      <c r="C569" s="42"/>
      <c r="D569" s="221" t="s">
        <v>160</v>
      </c>
      <c r="E569" s="42"/>
      <c r="F569" s="222" t="s">
        <v>734</v>
      </c>
      <c r="G569" s="42"/>
      <c r="H569" s="42"/>
      <c r="I569" s="223"/>
      <c r="J569" s="42"/>
      <c r="K569" s="42"/>
      <c r="L569" s="46"/>
      <c r="M569" s="224"/>
      <c r="N569" s="225"/>
      <c r="O569" s="86"/>
      <c r="P569" s="86"/>
      <c r="Q569" s="86"/>
      <c r="R569" s="86"/>
      <c r="S569" s="86"/>
      <c r="T569" s="87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T569" s="19" t="s">
        <v>160</v>
      </c>
      <c r="AU569" s="19" t="s">
        <v>81</v>
      </c>
    </row>
    <row r="570" s="2" customFormat="1" ht="16.5" customHeight="1">
      <c r="A570" s="40"/>
      <c r="B570" s="41"/>
      <c r="C570" s="261" t="s">
        <v>736</v>
      </c>
      <c r="D570" s="261" t="s">
        <v>265</v>
      </c>
      <c r="E570" s="262" t="s">
        <v>737</v>
      </c>
      <c r="F570" s="263" t="s">
        <v>738</v>
      </c>
      <c r="G570" s="264" t="s">
        <v>702</v>
      </c>
      <c r="H570" s="265">
        <v>1</v>
      </c>
      <c r="I570" s="266"/>
      <c r="J570" s="267">
        <f>ROUND(I570*H570,2)</f>
        <v>0</v>
      </c>
      <c r="K570" s="268"/>
      <c r="L570" s="269"/>
      <c r="M570" s="270" t="s">
        <v>19</v>
      </c>
      <c r="N570" s="271" t="s">
        <v>42</v>
      </c>
      <c r="O570" s="86"/>
      <c r="P570" s="217">
        <f>O570*H570</f>
        <v>0</v>
      </c>
      <c r="Q570" s="217">
        <v>0</v>
      </c>
      <c r="R570" s="217">
        <f>Q570*H570</f>
        <v>0</v>
      </c>
      <c r="S570" s="217">
        <v>0</v>
      </c>
      <c r="T570" s="218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19" t="s">
        <v>208</v>
      </c>
      <c r="AT570" s="219" t="s">
        <v>265</v>
      </c>
      <c r="AU570" s="219" t="s">
        <v>81</v>
      </c>
      <c r="AY570" s="19" t="s">
        <v>152</v>
      </c>
      <c r="BE570" s="220">
        <f>IF(N570="základní",J570,0)</f>
        <v>0</v>
      </c>
      <c r="BF570" s="220">
        <f>IF(N570="snížená",J570,0)</f>
        <v>0</v>
      </c>
      <c r="BG570" s="220">
        <f>IF(N570="zákl. přenesená",J570,0)</f>
        <v>0</v>
      </c>
      <c r="BH570" s="220">
        <f>IF(N570="sníž. přenesená",J570,0)</f>
        <v>0</v>
      </c>
      <c r="BI570" s="220">
        <f>IF(N570="nulová",J570,0)</f>
        <v>0</v>
      </c>
      <c r="BJ570" s="19" t="s">
        <v>79</v>
      </c>
      <c r="BK570" s="220">
        <f>ROUND(I570*H570,2)</f>
        <v>0</v>
      </c>
      <c r="BL570" s="19" t="s">
        <v>158</v>
      </c>
      <c r="BM570" s="219" t="s">
        <v>739</v>
      </c>
    </row>
    <row r="571" s="2" customFormat="1">
      <c r="A571" s="40"/>
      <c r="B571" s="41"/>
      <c r="C571" s="42"/>
      <c r="D571" s="221" t="s">
        <v>160</v>
      </c>
      <c r="E571" s="42"/>
      <c r="F571" s="222" t="s">
        <v>738</v>
      </c>
      <c r="G571" s="42"/>
      <c r="H571" s="42"/>
      <c r="I571" s="223"/>
      <c r="J571" s="42"/>
      <c r="K571" s="42"/>
      <c r="L571" s="46"/>
      <c r="M571" s="224"/>
      <c r="N571" s="225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160</v>
      </c>
      <c r="AU571" s="19" t="s">
        <v>81</v>
      </c>
    </row>
    <row r="572" s="12" customFormat="1" ht="22.8" customHeight="1">
      <c r="A572" s="12"/>
      <c r="B572" s="191"/>
      <c r="C572" s="192"/>
      <c r="D572" s="193" t="s">
        <v>70</v>
      </c>
      <c r="E572" s="205" t="s">
        <v>740</v>
      </c>
      <c r="F572" s="205" t="s">
        <v>741</v>
      </c>
      <c r="G572" s="192"/>
      <c r="H572" s="192"/>
      <c r="I572" s="195"/>
      <c r="J572" s="206">
        <f>BK572</f>
        <v>0</v>
      </c>
      <c r="K572" s="192"/>
      <c r="L572" s="197"/>
      <c r="M572" s="198"/>
      <c r="N572" s="199"/>
      <c r="O572" s="199"/>
      <c r="P572" s="200">
        <f>SUM(P573:P587)</f>
        <v>0</v>
      </c>
      <c r="Q572" s="199"/>
      <c r="R572" s="200">
        <f>SUM(R573:R587)</f>
        <v>0.92799999999999994</v>
      </c>
      <c r="S572" s="199"/>
      <c r="T572" s="201">
        <f>SUM(T573:T587)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02" t="s">
        <v>79</v>
      </c>
      <c r="AT572" s="203" t="s">
        <v>70</v>
      </c>
      <c r="AU572" s="203" t="s">
        <v>79</v>
      </c>
      <c r="AY572" s="202" t="s">
        <v>152</v>
      </c>
      <c r="BK572" s="204">
        <f>SUM(BK573:BK587)</f>
        <v>0</v>
      </c>
    </row>
    <row r="573" s="2" customFormat="1" ht="33" customHeight="1">
      <c r="A573" s="40"/>
      <c r="B573" s="41"/>
      <c r="C573" s="207" t="s">
        <v>742</v>
      </c>
      <c r="D573" s="207" t="s">
        <v>154</v>
      </c>
      <c r="E573" s="208" t="s">
        <v>743</v>
      </c>
      <c r="F573" s="209" t="s">
        <v>744</v>
      </c>
      <c r="G573" s="210" t="s">
        <v>211</v>
      </c>
      <c r="H573" s="211">
        <v>15</v>
      </c>
      <c r="I573" s="212"/>
      <c r="J573" s="213">
        <f>ROUND(I573*H573,2)</f>
        <v>0</v>
      </c>
      <c r="K573" s="214"/>
      <c r="L573" s="46"/>
      <c r="M573" s="215" t="s">
        <v>19</v>
      </c>
      <c r="N573" s="216" t="s">
        <v>42</v>
      </c>
      <c r="O573" s="86"/>
      <c r="P573" s="217">
        <f>O573*H573</f>
        <v>0</v>
      </c>
      <c r="Q573" s="217">
        <v>0</v>
      </c>
      <c r="R573" s="217">
        <f>Q573*H573</f>
        <v>0</v>
      </c>
      <c r="S573" s="217">
        <v>0</v>
      </c>
      <c r="T573" s="218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9" t="s">
        <v>158</v>
      </c>
      <c r="AT573" s="219" t="s">
        <v>154</v>
      </c>
      <c r="AU573" s="219" t="s">
        <v>81</v>
      </c>
      <c r="AY573" s="19" t="s">
        <v>152</v>
      </c>
      <c r="BE573" s="220">
        <f>IF(N573="základní",J573,0)</f>
        <v>0</v>
      </c>
      <c r="BF573" s="220">
        <f>IF(N573="snížená",J573,0)</f>
        <v>0</v>
      </c>
      <c r="BG573" s="220">
        <f>IF(N573="zákl. přenesená",J573,0)</f>
        <v>0</v>
      </c>
      <c r="BH573" s="220">
        <f>IF(N573="sníž. přenesená",J573,0)</f>
        <v>0</v>
      </c>
      <c r="BI573" s="220">
        <f>IF(N573="nulová",J573,0)</f>
        <v>0</v>
      </c>
      <c r="BJ573" s="19" t="s">
        <v>79</v>
      </c>
      <c r="BK573" s="220">
        <f>ROUND(I573*H573,2)</f>
        <v>0</v>
      </c>
      <c r="BL573" s="19" t="s">
        <v>158</v>
      </c>
      <c r="BM573" s="219" t="s">
        <v>745</v>
      </c>
    </row>
    <row r="574" s="2" customFormat="1">
      <c r="A574" s="40"/>
      <c r="B574" s="41"/>
      <c r="C574" s="42"/>
      <c r="D574" s="221" t="s">
        <v>160</v>
      </c>
      <c r="E574" s="42"/>
      <c r="F574" s="222" t="s">
        <v>744</v>
      </c>
      <c r="G574" s="42"/>
      <c r="H574" s="42"/>
      <c r="I574" s="223"/>
      <c r="J574" s="42"/>
      <c r="K574" s="42"/>
      <c r="L574" s="46"/>
      <c r="M574" s="224"/>
      <c r="N574" s="225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160</v>
      </c>
      <c r="AU574" s="19" t="s">
        <v>81</v>
      </c>
    </row>
    <row r="575" s="13" customFormat="1">
      <c r="A575" s="13"/>
      <c r="B575" s="228"/>
      <c r="C575" s="229"/>
      <c r="D575" s="221" t="s">
        <v>164</v>
      </c>
      <c r="E575" s="230" t="s">
        <v>19</v>
      </c>
      <c r="F575" s="231" t="s">
        <v>746</v>
      </c>
      <c r="G575" s="229"/>
      <c r="H575" s="232">
        <v>15</v>
      </c>
      <c r="I575" s="233"/>
      <c r="J575" s="229"/>
      <c r="K575" s="229"/>
      <c r="L575" s="234"/>
      <c r="M575" s="235"/>
      <c r="N575" s="236"/>
      <c r="O575" s="236"/>
      <c r="P575" s="236"/>
      <c r="Q575" s="236"/>
      <c r="R575" s="236"/>
      <c r="S575" s="236"/>
      <c r="T575" s="237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8" t="s">
        <v>164</v>
      </c>
      <c r="AU575" s="238" t="s">
        <v>81</v>
      </c>
      <c r="AV575" s="13" t="s">
        <v>81</v>
      </c>
      <c r="AW575" s="13" t="s">
        <v>33</v>
      </c>
      <c r="AX575" s="13" t="s">
        <v>79</v>
      </c>
      <c r="AY575" s="238" t="s">
        <v>152</v>
      </c>
    </row>
    <row r="576" s="2" customFormat="1" ht="24.15" customHeight="1">
      <c r="A576" s="40"/>
      <c r="B576" s="41"/>
      <c r="C576" s="207" t="s">
        <v>747</v>
      </c>
      <c r="D576" s="207" t="s">
        <v>154</v>
      </c>
      <c r="E576" s="208" t="s">
        <v>748</v>
      </c>
      <c r="F576" s="209" t="s">
        <v>749</v>
      </c>
      <c r="G576" s="210" t="s">
        <v>211</v>
      </c>
      <c r="H576" s="211">
        <v>45</v>
      </c>
      <c r="I576" s="212"/>
      <c r="J576" s="213">
        <f>ROUND(I576*H576,2)</f>
        <v>0</v>
      </c>
      <c r="K576" s="214"/>
      <c r="L576" s="46"/>
      <c r="M576" s="215" t="s">
        <v>19</v>
      </c>
      <c r="N576" s="216" t="s">
        <v>42</v>
      </c>
      <c r="O576" s="86"/>
      <c r="P576" s="217">
        <f>O576*H576</f>
        <v>0</v>
      </c>
      <c r="Q576" s="217">
        <v>0</v>
      </c>
      <c r="R576" s="217">
        <f>Q576*H576</f>
        <v>0</v>
      </c>
      <c r="S576" s="217">
        <v>0</v>
      </c>
      <c r="T576" s="218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19" t="s">
        <v>158</v>
      </c>
      <c r="AT576" s="219" t="s">
        <v>154</v>
      </c>
      <c r="AU576" s="219" t="s">
        <v>81</v>
      </c>
      <c r="AY576" s="19" t="s">
        <v>152</v>
      </c>
      <c r="BE576" s="220">
        <f>IF(N576="základní",J576,0)</f>
        <v>0</v>
      </c>
      <c r="BF576" s="220">
        <f>IF(N576="snížená",J576,0)</f>
        <v>0</v>
      </c>
      <c r="BG576" s="220">
        <f>IF(N576="zákl. přenesená",J576,0)</f>
        <v>0</v>
      </c>
      <c r="BH576" s="220">
        <f>IF(N576="sníž. přenesená",J576,0)</f>
        <v>0</v>
      </c>
      <c r="BI576" s="220">
        <f>IF(N576="nulová",J576,0)</f>
        <v>0</v>
      </c>
      <c r="BJ576" s="19" t="s">
        <v>79</v>
      </c>
      <c r="BK576" s="220">
        <f>ROUND(I576*H576,2)</f>
        <v>0</v>
      </c>
      <c r="BL576" s="19" t="s">
        <v>158</v>
      </c>
      <c r="BM576" s="219" t="s">
        <v>750</v>
      </c>
    </row>
    <row r="577" s="2" customFormat="1">
      <c r="A577" s="40"/>
      <c r="B577" s="41"/>
      <c r="C577" s="42"/>
      <c r="D577" s="221" t="s">
        <v>160</v>
      </c>
      <c r="E577" s="42"/>
      <c r="F577" s="222" t="s">
        <v>749</v>
      </c>
      <c r="G577" s="42"/>
      <c r="H577" s="42"/>
      <c r="I577" s="223"/>
      <c r="J577" s="42"/>
      <c r="K577" s="42"/>
      <c r="L577" s="46"/>
      <c r="M577" s="224"/>
      <c r="N577" s="225"/>
      <c r="O577" s="86"/>
      <c r="P577" s="86"/>
      <c r="Q577" s="86"/>
      <c r="R577" s="86"/>
      <c r="S577" s="86"/>
      <c r="T577" s="87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9" t="s">
        <v>160</v>
      </c>
      <c r="AU577" s="19" t="s">
        <v>81</v>
      </c>
    </row>
    <row r="578" s="13" customFormat="1">
      <c r="A578" s="13"/>
      <c r="B578" s="228"/>
      <c r="C578" s="229"/>
      <c r="D578" s="221" t="s">
        <v>164</v>
      </c>
      <c r="E578" s="230" t="s">
        <v>19</v>
      </c>
      <c r="F578" s="231" t="s">
        <v>751</v>
      </c>
      <c r="G578" s="229"/>
      <c r="H578" s="232">
        <v>45</v>
      </c>
      <c r="I578" s="233"/>
      <c r="J578" s="229"/>
      <c r="K578" s="229"/>
      <c r="L578" s="234"/>
      <c r="M578" s="235"/>
      <c r="N578" s="236"/>
      <c r="O578" s="236"/>
      <c r="P578" s="236"/>
      <c r="Q578" s="236"/>
      <c r="R578" s="236"/>
      <c r="S578" s="236"/>
      <c r="T578" s="237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8" t="s">
        <v>164</v>
      </c>
      <c r="AU578" s="238" t="s">
        <v>81</v>
      </c>
      <c r="AV578" s="13" t="s">
        <v>81</v>
      </c>
      <c r="AW578" s="13" t="s">
        <v>33</v>
      </c>
      <c r="AX578" s="13" t="s">
        <v>79</v>
      </c>
      <c r="AY578" s="238" t="s">
        <v>152</v>
      </c>
    </row>
    <row r="579" s="2" customFormat="1" ht="33" customHeight="1">
      <c r="A579" s="40"/>
      <c r="B579" s="41"/>
      <c r="C579" s="207" t="s">
        <v>752</v>
      </c>
      <c r="D579" s="207" t="s">
        <v>154</v>
      </c>
      <c r="E579" s="208" t="s">
        <v>753</v>
      </c>
      <c r="F579" s="209" t="s">
        <v>754</v>
      </c>
      <c r="G579" s="210" t="s">
        <v>211</v>
      </c>
      <c r="H579" s="211">
        <v>15</v>
      </c>
      <c r="I579" s="212"/>
      <c r="J579" s="213">
        <f>ROUND(I579*H579,2)</f>
        <v>0</v>
      </c>
      <c r="K579" s="214"/>
      <c r="L579" s="46"/>
      <c r="M579" s="215" t="s">
        <v>19</v>
      </c>
      <c r="N579" s="216" t="s">
        <v>42</v>
      </c>
      <c r="O579" s="86"/>
      <c r="P579" s="217">
        <f>O579*H579</f>
        <v>0</v>
      </c>
      <c r="Q579" s="217">
        <v>0</v>
      </c>
      <c r="R579" s="217">
        <f>Q579*H579</f>
        <v>0</v>
      </c>
      <c r="S579" s="217">
        <v>0</v>
      </c>
      <c r="T579" s="218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19" t="s">
        <v>158</v>
      </c>
      <c r="AT579" s="219" t="s">
        <v>154</v>
      </c>
      <c r="AU579" s="219" t="s">
        <v>81</v>
      </c>
      <c r="AY579" s="19" t="s">
        <v>152</v>
      </c>
      <c r="BE579" s="220">
        <f>IF(N579="základní",J579,0)</f>
        <v>0</v>
      </c>
      <c r="BF579" s="220">
        <f>IF(N579="snížená",J579,0)</f>
        <v>0</v>
      </c>
      <c r="BG579" s="220">
        <f>IF(N579="zákl. přenesená",J579,0)</f>
        <v>0</v>
      </c>
      <c r="BH579" s="220">
        <f>IF(N579="sníž. přenesená",J579,0)</f>
        <v>0</v>
      </c>
      <c r="BI579" s="220">
        <f>IF(N579="nulová",J579,0)</f>
        <v>0</v>
      </c>
      <c r="BJ579" s="19" t="s">
        <v>79</v>
      </c>
      <c r="BK579" s="220">
        <f>ROUND(I579*H579,2)</f>
        <v>0</v>
      </c>
      <c r="BL579" s="19" t="s">
        <v>158</v>
      </c>
      <c r="BM579" s="219" t="s">
        <v>755</v>
      </c>
    </row>
    <row r="580" s="2" customFormat="1">
      <c r="A580" s="40"/>
      <c r="B580" s="41"/>
      <c r="C580" s="42"/>
      <c r="D580" s="221" t="s">
        <v>160</v>
      </c>
      <c r="E580" s="42"/>
      <c r="F580" s="222" t="s">
        <v>754</v>
      </c>
      <c r="G580" s="42"/>
      <c r="H580" s="42"/>
      <c r="I580" s="223"/>
      <c r="J580" s="42"/>
      <c r="K580" s="42"/>
      <c r="L580" s="46"/>
      <c r="M580" s="224"/>
      <c r="N580" s="225"/>
      <c r="O580" s="86"/>
      <c r="P580" s="86"/>
      <c r="Q580" s="86"/>
      <c r="R580" s="86"/>
      <c r="S580" s="86"/>
      <c r="T580" s="87"/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T580" s="19" t="s">
        <v>160</v>
      </c>
      <c r="AU580" s="19" t="s">
        <v>81</v>
      </c>
    </row>
    <row r="581" s="2" customFormat="1" ht="24.15" customHeight="1">
      <c r="A581" s="40"/>
      <c r="B581" s="41"/>
      <c r="C581" s="207" t="s">
        <v>756</v>
      </c>
      <c r="D581" s="207" t="s">
        <v>154</v>
      </c>
      <c r="E581" s="208" t="s">
        <v>757</v>
      </c>
      <c r="F581" s="209" t="s">
        <v>758</v>
      </c>
      <c r="G581" s="210" t="s">
        <v>211</v>
      </c>
      <c r="H581" s="211">
        <v>37.119999999999997</v>
      </c>
      <c r="I581" s="212"/>
      <c r="J581" s="213">
        <f>ROUND(I581*H581,2)</f>
        <v>0</v>
      </c>
      <c r="K581" s="214"/>
      <c r="L581" s="46"/>
      <c r="M581" s="215" t="s">
        <v>19</v>
      </c>
      <c r="N581" s="216" t="s">
        <v>42</v>
      </c>
      <c r="O581" s="86"/>
      <c r="P581" s="217">
        <f>O581*H581</f>
        <v>0</v>
      </c>
      <c r="Q581" s="217">
        <v>0.025000000000000001</v>
      </c>
      <c r="R581" s="217">
        <f>Q581*H581</f>
        <v>0.92799999999999994</v>
      </c>
      <c r="S581" s="217">
        <v>0</v>
      </c>
      <c r="T581" s="218">
        <f>S581*H581</f>
        <v>0</v>
      </c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R581" s="219" t="s">
        <v>158</v>
      </c>
      <c r="AT581" s="219" t="s">
        <v>154</v>
      </c>
      <c r="AU581" s="219" t="s">
        <v>81</v>
      </c>
      <c r="AY581" s="19" t="s">
        <v>152</v>
      </c>
      <c r="BE581" s="220">
        <f>IF(N581="základní",J581,0)</f>
        <v>0</v>
      </c>
      <c r="BF581" s="220">
        <f>IF(N581="snížená",J581,0)</f>
        <v>0</v>
      </c>
      <c r="BG581" s="220">
        <f>IF(N581="zákl. přenesená",J581,0)</f>
        <v>0</v>
      </c>
      <c r="BH581" s="220">
        <f>IF(N581="sníž. přenesená",J581,0)</f>
        <v>0</v>
      </c>
      <c r="BI581" s="220">
        <f>IF(N581="nulová",J581,0)</f>
        <v>0</v>
      </c>
      <c r="BJ581" s="19" t="s">
        <v>79</v>
      </c>
      <c r="BK581" s="220">
        <f>ROUND(I581*H581,2)</f>
        <v>0</v>
      </c>
      <c r="BL581" s="19" t="s">
        <v>158</v>
      </c>
      <c r="BM581" s="219" t="s">
        <v>759</v>
      </c>
    </row>
    <row r="582" s="2" customFormat="1">
      <c r="A582" s="40"/>
      <c r="B582" s="41"/>
      <c r="C582" s="42"/>
      <c r="D582" s="221" t="s">
        <v>160</v>
      </c>
      <c r="E582" s="42"/>
      <c r="F582" s="222" t="s">
        <v>758</v>
      </c>
      <c r="G582" s="42"/>
      <c r="H582" s="42"/>
      <c r="I582" s="223"/>
      <c r="J582" s="42"/>
      <c r="K582" s="42"/>
      <c r="L582" s="46"/>
      <c r="M582" s="224"/>
      <c r="N582" s="225"/>
      <c r="O582" s="86"/>
      <c r="P582" s="86"/>
      <c r="Q582" s="86"/>
      <c r="R582" s="86"/>
      <c r="S582" s="86"/>
      <c r="T582" s="87"/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T582" s="19" t="s">
        <v>160</v>
      </c>
      <c r="AU582" s="19" t="s">
        <v>81</v>
      </c>
    </row>
    <row r="583" s="13" customFormat="1">
      <c r="A583" s="13"/>
      <c r="B583" s="228"/>
      <c r="C583" s="229"/>
      <c r="D583" s="221" t="s">
        <v>164</v>
      </c>
      <c r="E583" s="230" t="s">
        <v>19</v>
      </c>
      <c r="F583" s="231" t="s">
        <v>760</v>
      </c>
      <c r="G583" s="229"/>
      <c r="H583" s="232">
        <v>31.120000000000001</v>
      </c>
      <c r="I583" s="233"/>
      <c r="J583" s="229"/>
      <c r="K583" s="229"/>
      <c r="L583" s="234"/>
      <c r="M583" s="235"/>
      <c r="N583" s="236"/>
      <c r="O583" s="236"/>
      <c r="P583" s="236"/>
      <c r="Q583" s="236"/>
      <c r="R583" s="236"/>
      <c r="S583" s="236"/>
      <c r="T583" s="237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8" t="s">
        <v>164</v>
      </c>
      <c r="AU583" s="238" t="s">
        <v>81</v>
      </c>
      <c r="AV583" s="13" t="s">
        <v>81</v>
      </c>
      <c r="AW583" s="13" t="s">
        <v>33</v>
      </c>
      <c r="AX583" s="13" t="s">
        <v>71</v>
      </c>
      <c r="AY583" s="238" t="s">
        <v>152</v>
      </c>
    </row>
    <row r="584" s="13" customFormat="1">
      <c r="A584" s="13"/>
      <c r="B584" s="228"/>
      <c r="C584" s="229"/>
      <c r="D584" s="221" t="s">
        <v>164</v>
      </c>
      <c r="E584" s="230" t="s">
        <v>19</v>
      </c>
      <c r="F584" s="231" t="s">
        <v>761</v>
      </c>
      <c r="G584" s="229"/>
      <c r="H584" s="232">
        <v>6</v>
      </c>
      <c r="I584" s="233"/>
      <c r="J584" s="229"/>
      <c r="K584" s="229"/>
      <c r="L584" s="234"/>
      <c r="M584" s="235"/>
      <c r="N584" s="236"/>
      <c r="O584" s="236"/>
      <c r="P584" s="236"/>
      <c r="Q584" s="236"/>
      <c r="R584" s="236"/>
      <c r="S584" s="236"/>
      <c r="T584" s="237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8" t="s">
        <v>164</v>
      </c>
      <c r="AU584" s="238" t="s">
        <v>81</v>
      </c>
      <c r="AV584" s="13" t="s">
        <v>81</v>
      </c>
      <c r="AW584" s="13" t="s">
        <v>33</v>
      </c>
      <c r="AX584" s="13" t="s">
        <v>71</v>
      </c>
      <c r="AY584" s="238" t="s">
        <v>152</v>
      </c>
    </row>
    <row r="585" s="14" customFormat="1">
      <c r="A585" s="14"/>
      <c r="B585" s="239"/>
      <c r="C585" s="240"/>
      <c r="D585" s="221" t="s">
        <v>164</v>
      </c>
      <c r="E585" s="241" t="s">
        <v>19</v>
      </c>
      <c r="F585" s="242" t="s">
        <v>169</v>
      </c>
      <c r="G585" s="240"/>
      <c r="H585" s="243">
        <v>37.120000000000005</v>
      </c>
      <c r="I585" s="244"/>
      <c r="J585" s="240"/>
      <c r="K585" s="240"/>
      <c r="L585" s="245"/>
      <c r="M585" s="246"/>
      <c r="N585" s="247"/>
      <c r="O585" s="247"/>
      <c r="P585" s="247"/>
      <c r="Q585" s="247"/>
      <c r="R585" s="247"/>
      <c r="S585" s="247"/>
      <c r="T585" s="248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9" t="s">
        <v>164</v>
      </c>
      <c r="AU585" s="249" t="s">
        <v>81</v>
      </c>
      <c r="AV585" s="14" t="s">
        <v>158</v>
      </c>
      <c r="AW585" s="14" t="s">
        <v>33</v>
      </c>
      <c r="AX585" s="14" t="s">
        <v>79</v>
      </c>
      <c r="AY585" s="249" t="s">
        <v>152</v>
      </c>
    </row>
    <row r="586" s="2" customFormat="1" ht="21.75" customHeight="1">
      <c r="A586" s="40"/>
      <c r="B586" s="41"/>
      <c r="C586" s="207" t="s">
        <v>762</v>
      </c>
      <c r="D586" s="207" t="s">
        <v>154</v>
      </c>
      <c r="E586" s="208" t="s">
        <v>763</v>
      </c>
      <c r="F586" s="209" t="s">
        <v>764</v>
      </c>
      <c r="G586" s="210" t="s">
        <v>765</v>
      </c>
      <c r="H586" s="211">
        <v>2</v>
      </c>
      <c r="I586" s="212"/>
      <c r="J586" s="213">
        <f>ROUND(I586*H586,2)</f>
        <v>0</v>
      </c>
      <c r="K586" s="214"/>
      <c r="L586" s="46"/>
      <c r="M586" s="215" t="s">
        <v>19</v>
      </c>
      <c r="N586" s="216" t="s">
        <v>42</v>
      </c>
      <c r="O586" s="86"/>
      <c r="P586" s="217">
        <f>O586*H586</f>
        <v>0</v>
      </c>
      <c r="Q586" s="217">
        <v>0</v>
      </c>
      <c r="R586" s="217">
        <f>Q586*H586</f>
        <v>0</v>
      </c>
      <c r="S586" s="217">
        <v>0</v>
      </c>
      <c r="T586" s="218">
        <f>S586*H586</f>
        <v>0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19" t="s">
        <v>158</v>
      </c>
      <c r="AT586" s="219" t="s">
        <v>154</v>
      </c>
      <c r="AU586" s="219" t="s">
        <v>81</v>
      </c>
      <c r="AY586" s="19" t="s">
        <v>152</v>
      </c>
      <c r="BE586" s="220">
        <f>IF(N586="základní",J586,0)</f>
        <v>0</v>
      </c>
      <c r="BF586" s="220">
        <f>IF(N586="snížená",J586,0)</f>
        <v>0</v>
      </c>
      <c r="BG586" s="220">
        <f>IF(N586="zákl. přenesená",J586,0)</f>
        <v>0</v>
      </c>
      <c r="BH586" s="220">
        <f>IF(N586="sníž. přenesená",J586,0)</f>
        <v>0</v>
      </c>
      <c r="BI586" s="220">
        <f>IF(N586="nulová",J586,0)</f>
        <v>0</v>
      </c>
      <c r="BJ586" s="19" t="s">
        <v>79</v>
      </c>
      <c r="BK586" s="220">
        <f>ROUND(I586*H586,2)</f>
        <v>0</v>
      </c>
      <c r="BL586" s="19" t="s">
        <v>158</v>
      </c>
      <c r="BM586" s="219" t="s">
        <v>766</v>
      </c>
    </row>
    <row r="587" s="2" customFormat="1">
      <c r="A587" s="40"/>
      <c r="B587" s="41"/>
      <c r="C587" s="42"/>
      <c r="D587" s="221" t="s">
        <v>160</v>
      </c>
      <c r="E587" s="42"/>
      <c r="F587" s="222" t="s">
        <v>764</v>
      </c>
      <c r="G587" s="42"/>
      <c r="H587" s="42"/>
      <c r="I587" s="223"/>
      <c r="J587" s="42"/>
      <c r="K587" s="42"/>
      <c r="L587" s="46"/>
      <c r="M587" s="224"/>
      <c r="N587" s="225"/>
      <c r="O587" s="86"/>
      <c r="P587" s="86"/>
      <c r="Q587" s="86"/>
      <c r="R587" s="86"/>
      <c r="S587" s="86"/>
      <c r="T587" s="87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T587" s="19" t="s">
        <v>160</v>
      </c>
      <c r="AU587" s="19" t="s">
        <v>81</v>
      </c>
    </row>
    <row r="588" s="12" customFormat="1" ht="22.8" customHeight="1">
      <c r="A588" s="12"/>
      <c r="B588" s="191"/>
      <c r="C588" s="192"/>
      <c r="D588" s="193" t="s">
        <v>70</v>
      </c>
      <c r="E588" s="205" t="s">
        <v>767</v>
      </c>
      <c r="F588" s="205" t="s">
        <v>768</v>
      </c>
      <c r="G588" s="192"/>
      <c r="H588" s="192"/>
      <c r="I588" s="195"/>
      <c r="J588" s="206">
        <f>BK588</f>
        <v>0</v>
      </c>
      <c r="K588" s="192"/>
      <c r="L588" s="197"/>
      <c r="M588" s="198"/>
      <c r="N588" s="199"/>
      <c r="O588" s="199"/>
      <c r="P588" s="200">
        <f>SUM(P589:P713)</f>
        <v>0</v>
      </c>
      <c r="Q588" s="199"/>
      <c r="R588" s="200">
        <f>SUM(R589:R713)</f>
        <v>0.1354824</v>
      </c>
      <c r="S588" s="199"/>
      <c r="T588" s="201">
        <f>SUM(T589:T713)</f>
        <v>26.344319749999997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202" t="s">
        <v>79</v>
      </c>
      <c r="AT588" s="203" t="s">
        <v>70</v>
      </c>
      <c r="AU588" s="203" t="s">
        <v>79</v>
      </c>
      <c r="AY588" s="202" t="s">
        <v>152</v>
      </c>
      <c r="BK588" s="204">
        <f>SUM(BK589:BK713)</f>
        <v>0</v>
      </c>
    </row>
    <row r="589" s="2" customFormat="1" ht="16.5" customHeight="1">
      <c r="A589" s="40"/>
      <c r="B589" s="41"/>
      <c r="C589" s="207" t="s">
        <v>769</v>
      </c>
      <c r="D589" s="207" t="s">
        <v>154</v>
      </c>
      <c r="E589" s="208" t="s">
        <v>770</v>
      </c>
      <c r="F589" s="209" t="s">
        <v>771</v>
      </c>
      <c r="G589" s="210" t="s">
        <v>157</v>
      </c>
      <c r="H589" s="211">
        <v>1.2</v>
      </c>
      <c r="I589" s="212"/>
      <c r="J589" s="213">
        <f>ROUND(I589*H589,2)</f>
        <v>0</v>
      </c>
      <c r="K589" s="214"/>
      <c r="L589" s="46"/>
      <c r="M589" s="215" t="s">
        <v>19</v>
      </c>
      <c r="N589" s="216" t="s">
        <v>42</v>
      </c>
      <c r="O589" s="86"/>
      <c r="P589" s="217">
        <f>O589*H589</f>
        <v>0</v>
      </c>
      <c r="Q589" s="217">
        <v>0</v>
      </c>
      <c r="R589" s="217">
        <f>Q589*H589</f>
        <v>0</v>
      </c>
      <c r="S589" s="217">
        <v>2</v>
      </c>
      <c r="T589" s="218">
        <f>S589*H589</f>
        <v>2.3999999999999999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19" t="s">
        <v>158</v>
      </c>
      <c r="AT589" s="219" t="s">
        <v>154</v>
      </c>
      <c r="AU589" s="219" t="s">
        <v>81</v>
      </c>
      <c r="AY589" s="19" t="s">
        <v>152</v>
      </c>
      <c r="BE589" s="220">
        <f>IF(N589="základní",J589,0)</f>
        <v>0</v>
      </c>
      <c r="BF589" s="220">
        <f>IF(N589="snížená",J589,0)</f>
        <v>0</v>
      </c>
      <c r="BG589" s="220">
        <f>IF(N589="zákl. přenesená",J589,0)</f>
        <v>0</v>
      </c>
      <c r="BH589" s="220">
        <f>IF(N589="sníž. přenesená",J589,0)</f>
        <v>0</v>
      </c>
      <c r="BI589" s="220">
        <f>IF(N589="nulová",J589,0)</f>
        <v>0</v>
      </c>
      <c r="BJ589" s="19" t="s">
        <v>79</v>
      </c>
      <c r="BK589" s="220">
        <f>ROUND(I589*H589,2)</f>
        <v>0</v>
      </c>
      <c r="BL589" s="19" t="s">
        <v>158</v>
      </c>
      <c r="BM589" s="219" t="s">
        <v>772</v>
      </c>
    </row>
    <row r="590" s="2" customFormat="1">
      <c r="A590" s="40"/>
      <c r="B590" s="41"/>
      <c r="C590" s="42"/>
      <c r="D590" s="221" t="s">
        <v>160</v>
      </c>
      <c r="E590" s="42"/>
      <c r="F590" s="222" t="s">
        <v>771</v>
      </c>
      <c r="G590" s="42"/>
      <c r="H590" s="42"/>
      <c r="I590" s="223"/>
      <c r="J590" s="42"/>
      <c r="K590" s="42"/>
      <c r="L590" s="46"/>
      <c r="M590" s="224"/>
      <c r="N590" s="225"/>
      <c r="O590" s="86"/>
      <c r="P590" s="86"/>
      <c r="Q590" s="86"/>
      <c r="R590" s="86"/>
      <c r="S590" s="86"/>
      <c r="T590" s="87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T590" s="19" t="s">
        <v>160</v>
      </c>
      <c r="AU590" s="19" t="s">
        <v>81</v>
      </c>
    </row>
    <row r="591" s="2" customFormat="1" ht="24.15" customHeight="1">
      <c r="A591" s="40"/>
      <c r="B591" s="41"/>
      <c r="C591" s="207" t="s">
        <v>773</v>
      </c>
      <c r="D591" s="207" t="s">
        <v>154</v>
      </c>
      <c r="E591" s="208" t="s">
        <v>774</v>
      </c>
      <c r="F591" s="209" t="s">
        <v>775</v>
      </c>
      <c r="G591" s="210" t="s">
        <v>211</v>
      </c>
      <c r="H591" s="211">
        <v>41.055</v>
      </c>
      <c r="I591" s="212"/>
      <c r="J591" s="213">
        <f>ROUND(I591*H591,2)</f>
        <v>0</v>
      </c>
      <c r="K591" s="214"/>
      <c r="L591" s="46"/>
      <c r="M591" s="215" t="s">
        <v>19</v>
      </c>
      <c r="N591" s="216" t="s">
        <v>42</v>
      </c>
      <c r="O591" s="86"/>
      <c r="P591" s="217">
        <f>O591*H591</f>
        <v>0</v>
      </c>
      <c r="Q591" s="217">
        <v>0</v>
      </c>
      <c r="R591" s="217">
        <f>Q591*H591</f>
        <v>0</v>
      </c>
      <c r="S591" s="217">
        <v>0.13100000000000001</v>
      </c>
      <c r="T591" s="218">
        <f>S591*H591</f>
        <v>5.3782050000000003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19" t="s">
        <v>158</v>
      </c>
      <c r="AT591" s="219" t="s">
        <v>154</v>
      </c>
      <c r="AU591" s="219" t="s">
        <v>81</v>
      </c>
      <c r="AY591" s="19" t="s">
        <v>152</v>
      </c>
      <c r="BE591" s="220">
        <f>IF(N591="základní",J591,0)</f>
        <v>0</v>
      </c>
      <c r="BF591" s="220">
        <f>IF(N591="snížená",J591,0)</f>
        <v>0</v>
      </c>
      <c r="BG591" s="220">
        <f>IF(N591="zákl. přenesená",J591,0)</f>
        <v>0</v>
      </c>
      <c r="BH591" s="220">
        <f>IF(N591="sníž. přenesená",J591,0)</f>
        <v>0</v>
      </c>
      <c r="BI591" s="220">
        <f>IF(N591="nulová",J591,0)</f>
        <v>0</v>
      </c>
      <c r="BJ591" s="19" t="s">
        <v>79</v>
      </c>
      <c r="BK591" s="220">
        <f>ROUND(I591*H591,2)</f>
        <v>0</v>
      </c>
      <c r="BL591" s="19" t="s">
        <v>158</v>
      </c>
      <c r="BM591" s="219" t="s">
        <v>776</v>
      </c>
    </row>
    <row r="592" s="2" customFormat="1">
      <c r="A592" s="40"/>
      <c r="B592" s="41"/>
      <c r="C592" s="42"/>
      <c r="D592" s="221" t="s">
        <v>160</v>
      </c>
      <c r="E592" s="42"/>
      <c r="F592" s="222" t="s">
        <v>775</v>
      </c>
      <c r="G592" s="42"/>
      <c r="H592" s="42"/>
      <c r="I592" s="223"/>
      <c r="J592" s="42"/>
      <c r="K592" s="42"/>
      <c r="L592" s="46"/>
      <c r="M592" s="224"/>
      <c r="N592" s="225"/>
      <c r="O592" s="86"/>
      <c r="P592" s="86"/>
      <c r="Q592" s="86"/>
      <c r="R592" s="86"/>
      <c r="S592" s="86"/>
      <c r="T592" s="87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T592" s="19" t="s">
        <v>160</v>
      </c>
      <c r="AU592" s="19" t="s">
        <v>81</v>
      </c>
    </row>
    <row r="593" s="13" customFormat="1">
      <c r="A593" s="13"/>
      <c r="B593" s="228"/>
      <c r="C593" s="229"/>
      <c r="D593" s="221" t="s">
        <v>164</v>
      </c>
      <c r="E593" s="230" t="s">
        <v>19</v>
      </c>
      <c r="F593" s="231" t="s">
        <v>777</v>
      </c>
      <c r="G593" s="229"/>
      <c r="H593" s="232">
        <v>2.419</v>
      </c>
      <c r="I593" s="233"/>
      <c r="J593" s="229"/>
      <c r="K593" s="229"/>
      <c r="L593" s="234"/>
      <c r="M593" s="235"/>
      <c r="N593" s="236"/>
      <c r="O593" s="236"/>
      <c r="P593" s="236"/>
      <c r="Q593" s="236"/>
      <c r="R593" s="236"/>
      <c r="S593" s="236"/>
      <c r="T593" s="237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8" t="s">
        <v>164</v>
      </c>
      <c r="AU593" s="238" t="s">
        <v>81</v>
      </c>
      <c r="AV593" s="13" t="s">
        <v>81</v>
      </c>
      <c r="AW593" s="13" t="s">
        <v>33</v>
      </c>
      <c r="AX593" s="13" t="s">
        <v>71</v>
      </c>
      <c r="AY593" s="238" t="s">
        <v>152</v>
      </c>
    </row>
    <row r="594" s="15" customFormat="1">
      <c r="A594" s="15"/>
      <c r="B594" s="250"/>
      <c r="C594" s="251"/>
      <c r="D594" s="221" t="s">
        <v>164</v>
      </c>
      <c r="E594" s="252" t="s">
        <v>19</v>
      </c>
      <c r="F594" s="253" t="s">
        <v>230</v>
      </c>
      <c r="G594" s="251"/>
      <c r="H594" s="254">
        <v>2.419</v>
      </c>
      <c r="I594" s="255"/>
      <c r="J594" s="251"/>
      <c r="K594" s="251"/>
      <c r="L594" s="256"/>
      <c r="M594" s="257"/>
      <c r="N594" s="258"/>
      <c r="O594" s="258"/>
      <c r="P594" s="258"/>
      <c r="Q594" s="258"/>
      <c r="R594" s="258"/>
      <c r="S594" s="258"/>
      <c r="T594" s="259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60" t="s">
        <v>164</v>
      </c>
      <c r="AU594" s="260" t="s">
        <v>81</v>
      </c>
      <c r="AV594" s="15" t="s">
        <v>175</v>
      </c>
      <c r="AW594" s="15" t="s">
        <v>33</v>
      </c>
      <c r="AX594" s="15" t="s">
        <v>71</v>
      </c>
      <c r="AY594" s="260" t="s">
        <v>152</v>
      </c>
    </row>
    <row r="595" s="13" customFormat="1">
      <c r="A595" s="13"/>
      <c r="B595" s="228"/>
      <c r="C595" s="229"/>
      <c r="D595" s="221" t="s">
        <v>164</v>
      </c>
      <c r="E595" s="230" t="s">
        <v>19</v>
      </c>
      <c r="F595" s="231" t="s">
        <v>778</v>
      </c>
      <c r="G595" s="229"/>
      <c r="H595" s="232">
        <v>8.1839999999999993</v>
      </c>
      <c r="I595" s="233"/>
      <c r="J595" s="229"/>
      <c r="K595" s="229"/>
      <c r="L595" s="234"/>
      <c r="M595" s="235"/>
      <c r="N595" s="236"/>
      <c r="O595" s="236"/>
      <c r="P595" s="236"/>
      <c r="Q595" s="236"/>
      <c r="R595" s="236"/>
      <c r="S595" s="236"/>
      <c r="T595" s="237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8" t="s">
        <v>164</v>
      </c>
      <c r="AU595" s="238" t="s">
        <v>81</v>
      </c>
      <c r="AV595" s="13" t="s">
        <v>81</v>
      </c>
      <c r="AW595" s="13" t="s">
        <v>33</v>
      </c>
      <c r="AX595" s="13" t="s">
        <v>71</v>
      </c>
      <c r="AY595" s="238" t="s">
        <v>152</v>
      </c>
    </row>
    <row r="596" s="13" customFormat="1">
      <c r="A596" s="13"/>
      <c r="B596" s="228"/>
      <c r="C596" s="229"/>
      <c r="D596" s="221" t="s">
        <v>164</v>
      </c>
      <c r="E596" s="230" t="s">
        <v>19</v>
      </c>
      <c r="F596" s="231" t="s">
        <v>779</v>
      </c>
      <c r="G596" s="229"/>
      <c r="H596" s="232">
        <v>-1.1819999999999999</v>
      </c>
      <c r="I596" s="233"/>
      <c r="J596" s="229"/>
      <c r="K596" s="229"/>
      <c r="L596" s="234"/>
      <c r="M596" s="235"/>
      <c r="N596" s="236"/>
      <c r="O596" s="236"/>
      <c r="P596" s="236"/>
      <c r="Q596" s="236"/>
      <c r="R596" s="236"/>
      <c r="S596" s="236"/>
      <c r="T596" s="237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8" t="s">
        <v>164</v>
      </c>
      <c r="AU596" s="238" t="s">
        <v>81</v>
      </c>
      <c r="AV596" s="13" t="s">
        <v>81</v>
      </c>
      <c r="AW596" s="13" t="s">
        <v>33</v>
      </c>
      <c r="AX596" s="13" t="s">
        <v>71</v>
      </c>
      <c r="AY596" s="238" t="s">
        <v>152</v>
      </c>
    </row>
    <row r="597" s="13" customFormat="1">
      <c r="A597" s="13"/>
      <c r="B597" s="228"/>
      <c r="C597" s="229"/>
      <c r="D597" s="221" t="s">
        <v>164</v>
      </c>
      <c r="E597" s="230" t="s">
        <v>19</v>
      </c>
      <c r="F597" s="231" t="s">
        <v>780</v>
      </c>
      <c r="G597" s="229"/>
      <c r="H597" s="232">
        <v>1.756</v>
      </c>
      <c r="I597" s="233"/>
      <c r="J597" s="229"/>
      <c r="K597" s="229"/>
      <c r="L597" s="234"/>
      <c r="M597" s="235"/>
      <c r="N597" s="236"/>
      <c r="O597" s="236"/>
      <c r="P597" s="236"/>
      <c r="Q597" s="236"/>
      <c r="R597" s="236"/>
      <c r="S597" s="236"/>
      <c r="T597" s="237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8" t="s">
        <v>164</v>
      </c>
      <c r="AU597" s="238" t="s">
        <v>81</v>
      </c>
      <c r="AV597" s="13" t="s">
        <v>81</v>
      </c>
      <c r="AW597" s="13" t="s">
        <v>33</v>
      </c>
      <c r="AX597" s="13" t="s">
        <v>71</v>
      </c>
      <c r="AY597" s="238" t="s">
        <v>152</v>
      </c>
    </row>
    <row r="598" s="13" customFormat="1">
      <c r="A598" s="13"/>
      <c r="B598" s="228"/>
      <c r="C598" s="229"/>
      <c r="D598" s="221" t="s">
        <v>164</v>
      </c>
      <c r="E598" s="230" t="s">
        <v>19</v>
      </c>
      <c r="F598" s="231" t="s">
        <v>781</v>
      </c>
      <c r="G598" s="229"/>
      <c r="H598" s="232">
        <v>1.1000000000000001</v>
      </c>
      <c r="I598" s="233"/>
      <c r="J598" s="229"/>
      <c r="K598" s="229"/>
      <c r="L598" s="234"/>
      <c r="M598" s="235"/>
      <c r="N598" s="236"/>
      <c r="O598" s="236"/>
      <c r="P598" s="236"/>
      <c r="Q598" s="236"/>
      <c r="R598" s="236"/>
      <c r="S598" s="236"/>
      <c r="T598" s="237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8" t="s">
        <v>164</v>
      </c>
      <c r="AU598" s="238" t="s">
        <v>81</v>
      </c>
      <c r="AV598" s="13" t="s">
        <v>81</v>
      </c>
      <c r="AW598" s="13" t="s">
        <v>33</v>
      </c>
      <c r="AX598" s="13" t="s">
        <v>71</v>
      </c>
      <c r="AY598" s="238" t="s">
        <v>152</v>
      </c>
    </row>
    <row r="599" s="15" customFormat="1">
      <c r="A599" s="15"/>
      <c r="B599" s="250"/>
      <c r="C599" s="251"/>
      <c r="D599" s="221" t="s">
        <v>164</v>
      </c>
      <c r="E599" s="252" t="s">
        <v>19</v>
      </c>
      <c r="F599" s="253" t="s">
        <v>230</v>
      </c>
      <c r="G599" s="251"/>
      <c r="H599" s="254">
        <v>9.8579999999999988</v>
      </c>
      <c r="I599" s="255"/>
      <c r="J599" s="251"/>
      <c r="K599" s="251"/>
      <c r="L599" s="256"/>
      <c r="M599" s="257"/>
      <c r="N599" s="258"/>
      <c r="O599" s="258"/>
      <c r="P599" s="258"/>
      <c r="Q599" s="258"/>
      <c r="R599" s="258"/>
      <c r="S599" s="258"/>
      <c r="T599" s="259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60" t="s">
        <v>164</v>
      </c>
      <c r="AU599" s="260" t="s">
        <v>81</v>
      </c>
      <c r="AV599" s="15" t="s">
        <v>175</v>
      </c>
      <c r="AW599" s="15" t="s">
        <v>33</v>
      </c>
      <c r="AX599" s="15" t="s">
        <v>71</v>
      </c>
      <c r="AY599" s="260" t="s">
        <v>152</v>
      </c>
    </row>
    <row r="600" s="13" customFormat="1">
      <c r="A600" s="13"/>
      <c r="B600" s="228"/>
      <c r="C600" s="229"/>
      <c r="D600" s="221" t="s">
        <v>164</v>
      </c>
      <c r="E600" s="230" t="s">
        <v>19</v>
      </c>
      <c r="F600" s="231" t="s">
        <v>782</v>
      </c>
      <c r="G600" s="229"/>
      <c r="H600" s="232">
        <v>30.550999999999998</v>
      </c>
      <c r="I600" s="233"/>
      <c r="J600" s="229"/>
      <c r="K600" s="229"/>
      <c r="L600" s="234"/>
      <c r="M600" s="235"/>
      <c r="N600" s="236"/>
      <c r="O600" s="236"/>
      <c r="P600" s="236"/>
      <c r="Q600" s="236"/>
      <c r="R600" s="236"/>
      <c r="S600" s="236"/>
      <c r="T600" s="237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8" t="s">
        <v>164</v>
      </c>
      <c r="AU600" s="238" t="s">
        <v>81</v>
      </c>
      <c r="AV600" s="13" t="s">
        <v>81</v>
      </c>
      <c r="AW600" s="13" t="s">
        <v>33</v>
      </c>
      <c r="AX600" s="13" t="s">
        <v>71</v>
      </c>
      <c r="AY600" s="238" t="s">
        <v>152</v>
      </c>
    </row>
    <row r="601" s="13" customFormat="1">
      <c r="A601" s="13"/>
      <c r="B601" s="228"/>
      <c r="C601" s="229"/>
      <c r="D601" s="221" t="s">
        <v>164</v>
      </c>
      <c r="E601" s="230" t="s">
        <v>19</v>
      </c>
      <c r="F601" s="231" t="s">
        <v>783</v>
      </c>
      <c r="G601" s="229"/>
      <c r="H601" s="232">
        <v>-3.5459999999999998</v>
      </c>
      <c r="I601" s="233"/>
      <c r="J601" s="229"/>
      <c r="K601" s="229"/>
      <c r="L601" s="234"/>
      <c r="M601" s="235"/>
      <c r="N601" s="236"/>
      <c r="O601" s="236"/>
      <c r="P601" s="236"/>
      <c r="Q601" s="236"/>
      <c r="R601" s="236"/>
      <c r="S601" s="236"/>
      <c r="T601" s="237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8" t="s">
        <v>164</v>
      </c>
      <c r="AU601" s="238" t="s">
        <v>81</v>
      </c>
      <c r="AV601" s="13" t="s">
        <v>81</v>
      </c>
      <c r="AW601" s="13" t="s">
        <v>33</v>
      </c>
      <c r="AX601" s="13" t="s">
        <v>71</v>
      </c>
      <c r="AY601" s="238" t="s">
        <v>152</v>
      </c>
    </row>
    <row r="602" s="13" customFormat="1">
      <c r="A602" s="13"/>
      <c r="B602" s="228"/>
      <c r="C602" s="229"/>
      <c r="D602" s="221" t="s">
        <v>164</v>
      </c>
      <c r="E602" s="230" t="s">
        <v>19</v>
      </c>
      <c r="F602" s="231" t="s">
        <v>784</v>
      </c>
      <c r="G602" s="229"/>
      <c r="H602" s="232">
        <v>1.7729999999999999</v>
      </c>
      <c r="I602" s="233"/>
      <c r="J602" s="229"/>
      <c r="K602" s="229"/>
      <c r="L602" s="234"/>
      <c r="M602" s="235"/>
      <c r="N602" s="236"/>
      <c r="O602" s="236"/>
      <c r="P602" s="236"/>
      <c r="Q602" s="236"/>
      <c r="R602" s="236"/>
      <c r="S602" s="236"/>
      <c r="T602" s="237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8" t="s">
        <v>164</v>
      </c>
      <c r="AU602" s="238" t="s">
        <v>81</v>
      </c>
      <c r="AV602" s="13" t="s">
        <v>81</v>
      </c>
      <c r="AW602" s="13" t="s">
        <v>33</v>
      </c>
      <c r="AX602" s="13" t="s">
        <v>71</v>
      </c>
      <c r="AY602" s="238" t="s">
        <v>152</v>
      </c>
    </row>
    <row r="603" s="15" customFormat="1">
      <c r="A603" s="15"/>
      <c r="B603" s="250"/>
      <c r="C603" s="251"/>
      <c r="D603" s="221" t="s">
        <v>164</v>
      </c>
      <c r="E603" s="252" t="s">
        <v>19</v>
      </c>
      <c r="F603" s="253" t="s">
        <v>230</v>
      </c>
      <c r="G603" s="251"/>
      <c r="H603" s="254">
        <v>28.777999999999999</v>
      </c>
      <c r="I603" s="255"/>
      <c r="J603" s="251"/>
      <c r="K603" s="251"/>
      <c r="L603" s="256"/>
      <c r="M603" s="257"/>
      <c r="N603" s="258"/>
      <c r="O603" s="258"/>
      <c r="P603" s="258"/>
      <c r="Q603" s="258"/>
      <c r="R603" s="258"/>
      <c r="S603" s="258"/>
      <c r="T603" s="259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60" t="s">
        <v>164</v>
      </c>
      <c r="AU603" s="260" t="s">
        <v>81</v>
      </c>
      <c r="AV603" s="15" t="s">
        <v>175</v>
      </c>
      <c r="AW603" s="15" t="s">
        <v>33</v>
      </c>
      <c r="AX603" s="15" t="s">
        <v>71</v>
      </c>
      <c r="AY603" s="260" t="s">
        <v>152</v>
      </c>
    </row>
    <row r="604" s="14" customFormat="1">
      <c r="A604" s="14"/>
      <c r="B604" s="239"/>
      <c r="C604" s="240"/>
      <c r="D604" s="221" t="s">
        <v>164</v>
      </c>
      <c r="E604" s="241" t="s">
        <v>19</v>
      </c>
      <c r="F604" s="242" t="s">
        <v>169</v>
      </c>
      <c r="G604" s="240"/>
      <c r="H604" s="243">
        <v>41.055</v>
      </c>
      <c r="I604" s="244"/>
      <c r="J604" s="240"/>
      <c r="K604" s="240"/>
      <c r="L604" s="245"/>
      <c r="M604" s="246"/>
      <c r="N604" s="247"/>
      <c r="O604" s="247"/>
      <c r="P604" s="247"/>
      <c r="Q604" s="247"/>
      <c r="R604" s="247"/>
      <c r="S604" s="247"/>
      <c r="T604" s="248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9" t="s">
        <v>164</v>
      </c>
      <c r="AU604" s="249" t="s">
        <v>81</v>
      </c>
      <c r="AV604" s="14" t="s">
        <v>158</v>
      </c>
      <c r="AW604" s="14" t="s">
        <v>33</v>
      </c>
      <c r="AX604" s="14" t="s">
        <v>79</v>
      </c>
      <c r="AY604" s="249" t="s">
        <v>152</v>
      </c>
    </row>
    <row r="605" s="2" customFormat="1" ht="24.15" customHeight="1">
      <c r="A605" s="40"/>
      <c r="B605" s="41"/>
      <c r="C605" s="207" t="s">
        <v>785</v>
      </c>
      <c r="D605" s="207" t="s">
        <v>154</v>
      </c>
      <c r="E605" s="208" t="s">
        <v>786</v>
      </c>
      <c r="F605" s="209" t="s">
        <v>787</v>
      </c>
      <c r="G605" s="210" t="s">
        <v>211</v>
      </c>
      <c r="H605" s="211">
        <v>0.88</v>
      </c>
      <c r="I605" s="212"/>
      <c r="J605" s="213">
        <f>ROUND(I605*H605,2)</f>
        <v>0</v>
      </c>
      <c r="K605" s="214"/>
      <c r="L605" s="46"/>
      <c r="M605" s="215" t="s">
        <v>19</v>
      </c>
      <c r="N605" s="216" t="s">
        <v>42</v>
      </c>
      <c r="O605" s="86"/>
      <c r="P605" s="217">
        <f>O605*H605</f>
        <v>0</v>
      </c>
      <c r="Q605" s="217">
        <v>0</v>
      </c>
      <c r="R605" s="217">
        <f>Q605*H605</f>
        <v>0</v>
      </c>
      <c r="S605" s="217">
        <v>0.26100000000000001</v>
      </c>
      <c r="T605" s="218">
        <f>S605*H605</f>
        <v>0.22968000000000002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19" t="s">
        <v>158</v>
      </c>
      <c r="AT605" s="219" t="s">
        <v>154</v>
      </c>
      <c r="AU605" s="219" t="s">
        <v>81</v>
      </c>
      <c r="AY605" s="19" t="s">
        <v>152</v>
      </c>
      <c r="BE605" s="220">
        <f>IF(N605="základní",J605,0)</f>
        <v>0</v>
      </c>
      <c r="BF605" s="220">
        <f>IF(N605="snížená",J605,0)</f>
        <v>0</v>
      </c>
      <c r="BG605" s="220">
        <f>IF(N605="zákl. přenesená",J605,0)</f>
        <v>0</v>
      </c>
      <c r="BH605" s="220">
        <f>IF(N605="sníž. přenesená",J605,0)</f>
        <v>0</v>
      </c>
      <c r="BI605" s="220">
        <f>IF(N605="nulová",J605,0)</f>
        <v>0</v>
      </c>
      <c r="BJ605" s="19" t="s">
        <v>79</v>
      </c>
      <c r="BK605" s="220">
        <f>ROUND(I605*H605,2)</f>
        <v>0</v>
      </c>
      <c r="BL605" s="19" t="s">
        <v>158</v>
      </c>
      <c r="BM605" s="219" t="s">
        <v>788</v>
      </c>
    </row>
    <row r="606" s="2" customFormat="1">
      <c r="A606" s="40"/>
      <c r="B606" s="41"/>
      <c r="C606" s="42"/>
      <c r="D606" s="221" t="s">
        <v>160</v>
      </c>
      <c r="E606" s="42"/>
      <c r="F606" s="222" t="s">
        <v>787</v>
      </c>
      <c r="G606" s="42"/>
      <c r="H606" s="42"/>
      <c r="I606" s="223"/>
      <c r="J606" s="42"/>
      <c r="K606" s="42"/>
      <c r="L606" s="46"/>
      <c r="M606" s="224"/>
      <c r="N606" s="225"/>
      <c r="O606" s="86"/>
      <c r="P606" s="86"/>
      <c r="Q606" s="86"/>
      <c r="R606" s="86"/>
      <c r="S606" s="86"/>
      <c r="T606" s="87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T606" s="19" t="s">
        <v>160</v>
      </c>
      <c r="AU606" s="19" t="s">
        <v>81</v>
      </c>
    </row>
    <row r="607" s="13" customFormat="1">
      <c r="A607" s="13"/>
      <c r="B607" s="228"/>
      <c r="C607" s="229"/>
      <c r="D607" s="221" t="s">
        <v>164</v>
      </c>
      <c r="E607" s="230" t="s">
        <v>19</v>
      </c>
      <c r="F607" s="231" t="s">
        <v>789</v>
      </c>
      <c r="G607" s="229"/>
      <c r="H607" s="232">
        <v>6.9379999999999997</v>
      </c>
      <c r="I607" s="233"/>
      <c r="J607" s="229"/>
      <c r="K607" s="229"/>
      <c r="L607" s="234"/>
      <c r="M607" s="235"/>
      <c r="N607" s="236"/>
      <c r="O607" s="236"/>
      <c r="P607" s="236"/>
      <c r="Q607" s="236"/>
      <c r="R607" s="236"/>
      <c r="S607" s="236"/>
      <c r="T607" s="237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8" t="s">
        <v>164</v>
      </c>
      <c r="AU607" s="238" t="s">
        <v>81</v>
      </c>
      <c r="AV607" s="13" t="s">
        <v>81</v>
      </c>
      <c r="AW607" s="13" t="s">
        <v>33</v>
      </c>
      <c r="AX607" s="13" t="s">
        <v>71</v>
      </c>
      <c r="AY607" s="238" t="s">
        <v>152</v>
      </c>
    </row>
    <row r="608" s="13" customFormat="1">
      <c r="A608" s="13"/>
      <c r="B608" s="228"/>
      <c r="C608" s="229"/>
      <c r="D608" s="221" t="s">
        <v>164</v>
      </c>
      <c r="E608" s="230" t="s">
        <v>19</v>
      </c>
      <c r="F608" s="231" t="s">
        <v>790</v>
      </c>
      <c r="G608" s="229"/>
      <c r="H608" s="232">
        <v>0.88</v>
      </c>
      <c r="I608" s="233"/>
      <c r="J608" s="229"/>
      <c r="K608" s="229"/>
      <c r="L608" s="234"/>
      <c r="M608" s="235"/>
      <c r="N608" s="236"/>
      <c r="O608" s="236"/>
      <c r="P608" s="236"/>
      <c r="Q608" s="236"/>
      <c r="R608" s="236"/>
      <c r="S608" s="236"/>
      <c r="T608" s="237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8" t="s">
        <v>164</v>
      </c>
      <c r="AU608" s="238" t="s">
        <v>81</v>
      </c>
      <c r="AV608" s="13" t="s">
        <v>81</v>
      </c>
      <c r="AW608" s="13" t="s">
        <v>33</v>
      </c>
      <c r="AX608" s="13" t="s">
        <v>79</v>
      </c>
      <c r="AY608" s="238" t="s">
        <v>152</v>
      </c>
    </row>
    <row r="609" s="16" customFormat="1">
      <c r="A609" s="16"/>
      <c r="B609" s="273"/>
      <c r="C609" s="274"/>
      <c r="D609" s="221" t="s">
        <v>164</v>
      </c>
      <c r="E609" s="275" t="s">
        <v>19</v>
      </c>
      <c r="F609" s="276" t="s">
        <v>791</v>
      </c>
      <c r="G609" s="274"/>
      <c r="H609" s="275" t="s">
        <v>19</v>
      </c>
      <c r="I609" s="277"/>
      <c r="J609" s="274"/>
      <c r="K609" s="274"/>
      <c r="L609" s="278"/>
      <c r="M609" s="279"/>
      <c r="N609" s="280"/>
      <c r="O609" s="280"/>
      <c r="P609" s="280"/>
      <c r="Q609" s="280"/>
      <c r="R609" s="280"/>
      <c r="S609" s="280"/>
      <c r="T609" s="281"/>
      <c r="U609" s="16"/>
      <c r="V609" s="16"/>
      <c r="W609" s="16"/>
      <c r="X609" s="16"/>
      <c r="Y609" s="16"/>
      <c r="Z609" s="16"/>
      <c r="AA609" s="16"/>
      <c r="AB609" s="16"/>
      <c r="AC609" s="16"/>
      <c r="AD609" s="16"/>
      <c r="AE609" s="16"/>
      <c r="AT609" s="282" t="s">
        <v>164</v>
      </c>
      <c r="AU609" s="282" t="s">
        <v>81</v>
      </c>
      <c r="AV609" s="16" t="s">
        <v>79</v>
      </c>
      <c r="AW609" s="16" t="s">
        <v>33</v>
      </c>
      <c r="AX609" s="16" t="s">
        <v>71</v>
      </c>
      <c r="AY609" s="282" t="s">
        <v>152</v>
      </c>
    </row>
    <row r="610" s="2" customFormat="1" ht="24.15" customHeight="1">
      <c r="A610" s="40"/>
      <c r="B610" s="41"/>
      <c r="C610" s="207" t="s">
        <v>792</v>
      </c>
      <c r="D610" s="207" t="s">
        <v>154</v>
      </c>
      <c r="E610" s="208" t="s">
        <v>793</v>
      </c>
      <c r="F610" s="209" t="s">
        <v>794</v>
      </c>
      <c r="G610" s="210" t="s">
        <v>157</v>
      </c>
      <c r="H610" s="211">
        <v>1.3029999999999999</v>
      </c>
      <c r="I610" s="212"/>
      <c r="J610" s="213">
        <f>ROUND(I610*H610,2)</f>
        <v>0</v>
      </c>
      <c r="K610" s="214"/>
      <c r="L610" s="46"/>
      <c r="M610" s="215" t="s">
        <v>19</v>
      </c>
      <c r="N610" s="216" t="s">
        <v>42</v>
      </c>
      <c r="O610" s="86"/>
      <c r="P610" s="217">
        <f>O610*H610</f>
        <v>0</v>
      </c>
      <c r="Q610" s="217">
        <v>0</v>
      </c>
      <c r="R610" s="217">
        <f>Q610*H610</f>
        <v>0</v>
      </c>
      <c r="S610" s="217">
        <v>1.671</v>
      </c>
      <c r="T610" s="218">
        <f>S610*H610</f>
        <v>2.1773129999999998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19" t="s">
        <v>158</v>
      </c>
      <c r="AT610" s="219" t="s">
        <v>154</v>
      </c>
      <c r="AU610" s="219" t="s">
        <v>81</v>
      </c>
      <c r="AY610" s="19" t="s">
        <v>152</v>
      </c>
      <c r="BE610" s="220">
        <f>IF(N610="základní",J610,0)</f>
        <v>0</v>
      </c>
      <c r="BF610" s="220">
        <f>IF(N610="snížená",J610,0)</f>
        <v>0</v>
      </c>
      <c r="BG610" s="220">
        <f>IF(N610="zákl. přenesená",J610,0)</f>
        <v>0</v>
      </c>
      <c r="BH610" s="220">
        <f>IF(N610="sníž. přenesená",J610,0)</f>
        <v>0</v>
      </c>
      <c r="BI610" s="220">
        <f>IF(N610="nulová",J610,0)</f>
        <v>0</v>
      </c>
      <c r="BJ610" s="19" t="s">
        <v>79</v>
      </c>
      <c r="BK610" s="220">
        <f>ROUND(I610*H610,2)</f>
        <v>0</v>
      </c>
      <c r="BL610" s="19" t="s">
        <v>158</v>
      </c>
      <c r="BM610" s="219" t="s">
        <v>795</v>
      </c>
    </row>
    <row r="611" s="2" customFormat="1">
      <c r="A611" s="40"/>
      <c r="B611" s="41"/>
      <c r="C611" s="42"/>
      <c r="D611" s="221" t="s">
        <v>160</v>
      </c>
      <c r="E611" s="42"/>
      <c r="F611" s="222" t="s">
        <v>794</v>
      </c>
      <c r="G611" s="42"/>
      <c r="H611" s="42"/>
      <c r="I611" s="223"/>
      <c r="J611" s="42"/>
      <c r="K611" s="42"/>
      <c r="L611" s="46"/>
      <c r="M611" s="224"/>
      <c r="N611" s="225"/>
      <c r="O611" s="86"/>
      <c r="P611" s="86"/>
      <c r="Q611" s="86"/>
      <c r="R611" s="86"/>
      <c r="S611" s="86"/>
      <c r="T611" s="87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T611" s="19" t="s">
        <v>160</v>
      </c>
      <c r="AU611" s="19" t="s">
        <v>81</v>
      </c>
    </row>
    <row r="612" s="13" customFormat="1">
      <c r="A612" s="13"/>
      <c r="B612" s="228"/>
      <c r="C612" s="229"/>
      <c r="D612" s="221" t="s">
        <v>164</v>
      </c>
      <c r="E612" s="230" t="s">
        <v>19</v>
      </c>
      <c r="F612" s="231" t="s">
        <v>796</v>
      </c>
      <c r="G612" s="229"/>
      <c r="H612" s="232">
        <v>1.04</v>
      </c>
      <c r="I612" s="233"/>
      <c r="J612" s="229"/>
      <c r="K612" s="229"/>
      <c r="L612" s="234"/>
      <c r="M612" s="235"/>
      <c r="N612" s="236"/>
      <c r="O612" s="236"/>
      <c r="P612" s="236"/>
      <c r="Q612" s="236"/>
      <c r="R612" s="236"/>
      <c r="S612" s="236"/>
      <c r="T612" s="237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8" t="s">
        <v>164</v>
      </c>
      <c r="AU612" s="238" t="s">
        <v>81</v>
      </c>
      <c r="AV612" s="13" t="s">
        <v>81</v>
      </c>
      <c r="AW612" s="13" t="s">
        <v>33</v>
      </c>
      <c r="AX612" s="13" t="s">
        <v>71</v>
      </c>
      <c r="AY612" s="238" t="s">
        <v>152</v>
      </c>
    </row>
    <row r="613" s="13" customFormat="1">
      <c r="A613" s="13"/>
      <c r="B613" s="228"/>
      <c r="C613" s="229"/>
      <c r="D613" s="221" t="s">
        <v>164</v>
      </c>
      <c r="E613" s="230" t="s">
        <v>19</v>
      </c>
      <c r="F613" s="231" t="s">
        <v>797</v>
      </c>
      <c r="G613" s="229"/>
      <c r="H613" s="232">
        <v>0.26300000000000001</v>
      </c>
      <c r="I613" s="233"/>
      <c r="J613" s="229"/>
      <c r="K613" s="229"/>
      <c r="L613" s="234"/>
      <c r="M613" s="235"/>
      <c r="N613" s="236"/>
      <c r="O613" s="236"/>
      <c r="P613" s="236"/>
      <c r="Q613" s="236"/>
      <c r="R613" s="236"/>
      <c r="S613" s="236"/>
      <c r="T613" s="237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8" t="s">
        <v>164</v>
      </c>
      <c r="AU613" s="238" t="s">
        <v>81</v>
      </c>
      <c r="AV613" s="13" t="s">
        <v>81</v>
      </c>
      <c r="AW613" s="13" t="s">
        <v>33</v>
      </c>
      <c r="AX613" s="13" t="s">
        <v>71</v>
      </c>
      <c r="AY613" s="238" t="s">
        <v>152</v>
      </c>
    </row>
    <row r="614" s="14" customFormat="1">
      <c r="A614" s="14"/>
      <c r="B614" s="239"/>
      <c r="C614" s="240"/>
      <c r="D614" s="221" t="s">
        <v>164</v>
      </c>
      <c r="E614" s="241" t="s">
        <v>19</v>
      </c>
      <c r="F614" s="242" t="s">
        <v>169</v>
      </c>
      <c r="G614" s="240"/>
      <c r="H614" s="243">
        <v>1.3029999999999999</v>
      </c>
      <c r="I614" s="244"/>
      <c r="J614" s="240"/>
      <c r="K614" s="240"/>
      <c r="L614" s="245"/>
      <c r="M614" s="246"/>
      <c r="N614" s="247"/>
      <c r="O614" s="247"/>
      <c r="P614" s="247"/>
      <c r="Q614" s="247"/>
      <c r="R614" s="247"/>
      <c r="S614" s="247"/>
      <c r="T614" s="248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9" t="s">
        <v>164</v>
      </c>
      <c r="AU614" s="249" t="s">
        <v>81</v>
      </c>
      <c r="AV614" s="14" t="s">
        <v>158</v>
      </c>
      <c r="AW614" s="14" t="s">
        <v>33</v>
      </c>
      <c r="AX614" s="14" t="s">
        <v>79</v>
      </c>
      <c r="AY614" s="249" t="s">
        <v>152</v>
      </c>
    </row>
    <row r="615" s="2" customFormat="1" ht="16.5" customHeight="1">
      <c r="A615" s="40"/>
      <c r="B615" s="41"/>
      <c r="C615" s="207" t="s">
        <v>704</v>
      </c>
      <c r="D615" s="207" t="s">
        <v>154</v>
      </c>
      <c r="E615" s="208" t="s">
        <v>798</v>
      </c>
      <c r="F615" s="209" t="s">
        <v>799</v>
      </c>
      <c r="G615" s="210" t="s">
        <v>262</v>
      </c>
      <c r="H615" s="211">
        <v>1</v>
      </c>
      <c r="I615" s="212"/>
      <c r="J615" s="213">
        <f>ROUND(I615*H615,2)</f>
        <v>0</v>
      </c>
      <c r="K615" s="214"/>
      <c r="L615" s="46"/>
      <c r="M615" s="215" t="s">
        <v>19</v>
      </c>
      <c r="N615" s="216" t="s">
        <v>42</v>
      </c>
      <c r="O615" s="86"/>
      <c r="P615" s="217">
        <f>O615*H615</f>
        <v>0</v>
      </c>
      <c r="Q615" s="217">
        <v>0</v>
      </c>
      <c r="R615" s="217">
        <f>Q615*H615</f>
        <v>0</v>
      </c>
      <c r="S615" s="217">
        <v>1.79</v>
      </c>
      <c r="T615" s="218">
        <f>S615*H615</f>
        <v>1.79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19" t="s">
        <v>158</v>
      </c>
      <c r="AT615" s="219" t="s">
        <v>154</v>
      </c>
      <c r="AU615" s="219" t="s">
        <v>81</v>
      </c>
      <c r="AY615" s="19" t="s">
        <v>152</v>
      </c>
      <c r="BE615" s="220">
        <f>IF(N615="základní",J615,0)</f>
        <v>0</v>
      </c>
      <c r="BF615" s="220">
        <f>IF(N615="snížená",J615,0)</f>
        <v>0</v>
      </c>
      <c r="BG615" s="220">
        <f>IF(N615="zákl. přenesená",J615,0)</f>
        <v>0</v>
      </c>
      <c r="BH615" s="220">
        <f>IF(N615="sníž. přenesená",J615,0)</f>
        <v>0</v>
      </c>
      <c r="BI615" s="220">
        <f>IF(N615="nulová",J615,0)</f>
        <v>0</v>
      </c>
      <c r="BJ615" s="19" t="s">
        <v>79</v>
      </c>
      <c r="BK615" s="220">
        <f>ROUND(I615*H615,2)</f>
        <v>0</v>
      </c>
      <c r="BL615" s="19" t="s">
        <v>158</v>
      </c>
      <c r="BM615" s="219" t="s">
        <v>800</v>
      </c>
    </row>
    <row r="616" s="2" customFormat="1">
      <c r="A616" s="40"/>
      <c r="B616" s="41"/>
      <c r="C616" s="42"/>
      <c r="D616" s="221" t="s">
        <v>160</v>
      </c>
      <c r="E616" s="42"/>
      <c r="F616" s="222" t="s">
        <v>799</v>
      </c>
      <c r="G616" s="42"/>
      <c r="H616" s="42"/>
      <c r="I616" s="223"/>
      <c r="J616" s="42"/>
      <c r="K616" s="42"/>
      <c r="L616" s="46"/>
      <c r="M616" s="224"/>
      <c r="N616" s="225"/>
      <c r="O616" s="86"/>
      <c r="P616" s="86"/>
      <c r="Q616" s="86"/>
      <c r="R616" s="86"/>
      <c r="S616" s="86"/>
      <c r="T616" s="87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T616" s="19" t="s">
        <v>160</v>
      </c>
      <c r="AU616" s="19" t="s">
        <v>81</v>
      </c>
    </row>
    <row r="617" s="2" customFormat="1" ht="16.5" customHeight="1">
      <c r="A617" s="40"/>
      <c r="B617" s="41"/>
      <c r="C617" s="207" t="s">
        <v>740</v>
      </c>
      <c r="D617" s="207" t="s">
        <v>154</v>
      </c>
      <c r="E617" s="208" t="s">
        <v>801</v>
      </c>
      <c r="F617" s="209" t="s">
        <v>802</v>
      </c>
      <c r="G617" s="210" t="s">
        <v>262</v>
      </c>
      <c r="H617" s="211">
        <v>11</v>
      </c>
      <c r="I617" s="212"/>
      <c r="J617" s="213">
        <f>ROUND(I617*H617,2)</f>
        <v>0</v>
      </c>
      <c r="K617" s="214"/>
      <c r="L617" s="46"/>
      <c r="M617" s="215" t="s">
        <v>19</v>
      </c>
      <c r="N617" s="216" t="s">
        <v>42</v>
      </c>
      <c r="O617" s="86"/>
      <c r="P617" s="217">
        <f>O617*H617</f>
        <v>0</v>
      </c>
      <c r="Q617" s="217">
        <v>0</v>
      </c>
      <c r="R617" s="217">
        <f>Q617*H617</f>
        <v>0</v>
      </c>
      <c r="S617" s="217">
        <v>0.053999999999999999</v>
      </c>
      <c r="T617" s="218">
        <f>S617*H617</f>
        <v>0.59399999999999997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19" t="s">
        <v>158</v>
      </c>
      <c r="AT617" s="219" t="s">
        <v>154</v>
      </c>
      <c r="AU617" s="219" t="s">
        <v>81</v>
      </c>
      <c r="AY617" s="19" t="s">
        <v>152</v>
      </c>
      <c r="BE617" s="220">
        <f>IF(N617="základní",J617,0)</f>
        <v>0</v>
      </c>
      <c r="BF617" s="220">
        <f>IF(N617="snížená",J617,0)</f>
        <v>0</v>
      </c>
      <c r="BG617" s="220">
        <f>IF(N617="zákl. přenesená",J617,0)</f>
        <v>0</v>
      </c>
      <c r="BH617" s="220">
        <f>IF(N617="sníž. přenesená",J617,0)</f>
        <v>0</v>
      </c>
      <c r="BI617" s="220">
        <f>IF(N617="nulová",J617,0)</f>
        <v>0</v>
      </c>
      <c r="BJ617" s="19" t="s">
        <v>79</v>
      </c>
      <c r="BK617" s="220">
        <f>ROUND(I617*H617,2)</f>
        <v>0</v>
      </c>
      <c r="BL617" s="19" t="s">
        <v>158</v>
      </c>
      <c r="BM617" s="219" t="s">
        <v>803</v>
      </c>
    </row>
    <row r="618" s="2" customFormat="1">
      <c r="A618" s="40"/>
      <c r="B618" s="41"/>
      <c r="C618" s="42"/>
      <c r="D618" s="221" t="s">
        <v>160</v>
      </c>
      <c r="E618" s="42"/>
      <c r="F618" s="222" t="s">
        <v>802</v>
      </c>
      <c r="G618" s="42"/>
      <c r="H618" s="42"/>
      <c r="I618" s="223"/>
      <c r="J618" s="42"/>
      <c r="K618" s="42"/>
      <c r="L618" s="46"/>
      <c r="M618" s="224"/>
      <c r="N618" s="225"/>
      <c r="O618" s="86"/>
      <c r="P618" s="86"/>
      <c r="Q618" s="86"/>
      <c r="R618" s="86"/>
      <c r="S618" s="86"/>
      <c r="T618" s="87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T618" s="19" t="s">
        <v>160</v>
      </c>
      <c r="AU618" s="19" t="s">
        <v>81</v>
      </c>
    </row>
    <row r="619" s="2" customFormat="1" ht="16.5" customHeight="1">
      <c r="A619" s="40"/>
      <c r="B619" s="41"/>
      <c r="C619" s="207" t="s">
        <v>804</v>
      </c>
      <c r="D619" s="207" t="s">
        <v>154</v>
      </c>
      <c r="E619" s="208" t="s">
        <v>805</v>
      </c>
      <c r="F619" s="209" t="s">
        <v>806</v>
      </c>
      <c r="G619" s="210" t="s">
        <v>237</v>
      </c>
      <c r="H619" s="211">
        <v>5</v>
      </c>
      <c r="I619" s="212"/>
      <c r="J619" s="213">
        <f>ROUND(I619*H619,2)</f>
        <v>0</v>
      </c>
      <c r="K619" s="214"/>
      <c r="L619" s="46"/>
      <c r="M619" s="215" t="s">
        <v>19</v>
      </c>
      <c r="N619" s="216" t="s">
        <v>42</v>
      </c>
      <c r="O619" s="86"/>
      <c r="P619" s="217">
        <f>O619*H619</f>
        <v>0</v>
      </c>
      <c r="Q619" s="217">
        <v>0</v>
      </c>
      <c r="R619" s="217">
        <f>Q619*H619</f>
        <v>0</v>
      </c>
      <c r="S619" s="217">
        <v>0.070000000000000007</v>
      </c>
      <c r="T619" s="218">
        <f>S619*H619</f>
        <v>0.35000000000000003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19" t="s">
        <v>158</v>
      </c>
      <c r="AT619" s="219" t="s">
        <v>154</v>
      </c>
      <c r="AU619" s="219" t="s">
        <v>81</v>
      </c>
      <c r="AY619" s="19" t="s">
        <v>152</v>
      </c>
      <c r="BE619" s="220">
        <f>IF(N619="základní",J619,0)</f>
        <v>0</v>
      </c>
      <c r="BF619" s="220">
        <f>IF(N619="snížená",J619,0)</f>
        <v>0</v>
      </c>
      <c r="BG619" s="220">
        <f>IF(N619="zákl. přenesená",J619,0)</f>
        <v>0</v>
      </c>
      <c r="BH619" s="220">
        <f>IF(N619="sníž. přenesená",J619,0)</f>
        <v>0</v>
      </c>
      <c r="BI619" s="220">
        <f>IF(N619="nulová",J619,0)</f>
        <v>0</v>
      </c>
      <c r="BJ619" s="19" t="s">
        <v>79</v>
      </c>
      <c r="BK619" s="220">
        <f>ROUND(I619*H619,2)</f>
        <v>0</v>
      </c>
      <c r="BL619" s="19" t="s">
        <v>158</v>
      </c>
      <c r="BM619" s="219" t="s">
        <v>807</v>
      </c>
    </row>
    <row r="620" s="2" customFormat="1">
      <c r="A620" s="40"/>
      <c r="B620" s="41"/>
      <c r="C620" s="42"/>
      <c r="D620" s="221" t="s">
        <v>160</v>
      </c>
      <c r="E620" s="42"/>
      <c r="F620" s="222" t="s">
        <v>806</v>
      </c>
      <c r="G620" s="42"/>
      <c r="H620" s="42"/>
      <c r="I620" s="223"/>
      <c r="J620" s="42"/>
      <c r="K620" s="42"/>
      <c r="L620" s="46"/>
      <c r="M620" s="224"/>
      <c r="N620" s="225"/>
      <c r="O620" s="86"/>
      <c r="P620" s="86"/>
      <c r="Q620" s="86"/>
      <c r="R620" s="86"/>
      <c r="S620" s="86"/>
      <c r="T620" s="87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T620" s="19" t="s">
        <v>160</v>
      </c>
      <c r="AU620" s="19" t="s">
        <v>81</v>
      </c>
    </row>
    <row r="621" s="13" customFormat="1">
      <c r="A621" s="13"/>
      <c r="B621" s="228"/>
      <c r="C621" s="229"/>
      <c r="D621" s="221" t="s">
        <v>164</v>
      </c>
      <c r="E621" s="230" t="s">
        <v>19</v>
      </c>
      <c r="F621" s="231" t="s">
        <v>808</v>
      </c>
      <c r="G621" s="229"/>
      <c r="H621" s="232">
        <v>5</v>
      </c>
      <c r="I621" s="233"/>
      <c r="J621" s="229"/>
      <c r="K621" s="229"/>
      <c r="L621" s="234"/>
      <c r="M621" s="235"/>
      <c r="N621" s="236"/>
      <c r="O621" s="236"/>
      <c r="P621" s="236"/>
      <c r="Q621" s="236"/>
      <c r="R621" s="236"/>
      <c r="S621" s="236"/>
      <c r="T621" s="237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8" t="s">
        <v>164</v>
      </c>
      <c r="AU621" s="238" t="s">
        <v>81</v>
      </c>
      <c r="AV621" s="13" t="s">
        <v>81</v>
      </c>
      <c r="AW621" s="13" t="s">
        <v>33</v>
      </c>
      <c r="AX621" s="13" t="s">
        <v>79</v>
      </c>
      <c r="AY621" s="238" t="s">
        <v>152</v>
      </c>
    </row>
    <row r="622" s="2" customFormat="1" ht="16.5" customHeight="1">
      <c r="A622" s="40"/>
      <c r="B622" s="41"/>
      <c r="C622" s="207" t="s">
        <v>767</v>
      </c>
      <c r="D622" s="207" t="s">
        <v>154</v>
      </c>
      <c r="E622" s="208" t="s">
        <v>809</v>
      </c>
      <c r="F622" s="209" t="s">
        <v>810</v>
      </c>
      <c r="G622" s="210" t="s">
        <v>157</v>
      </c>
      <c r="H622" s="211">
        <v>1.331</v>
      </c>
      <c r="I622" s="212"/>
      <c r="J622" s="213">
        <f>ROUND(I622*H622,2)</f>
        <v>0</v>
      </c>
      <c r="K622" s="214"/>
      <c r="L622" s="46"/>
      <c r="M622" s="215" t="s">
        <v>19</v>
      </c>
      <c r="N622" s="216" t="s">
        <v>42</v>
      </c>
      <c r="O622" s="86"/>
      <c r="P622" s="217">
        <f>O622*H622</f>
        <v>0</v>
      </c>
      <c r="Q622" s="217">
        <v>0</v>
      </c>
      <c r="R622" s="217">
        <f>Q622*H622</f>
        <v>0</v>
      </c>
      <c r="S622" s="217">
        <v>2.3999999999999999</v>
      </c>
      <c r="T622" s="218">
        <f>S622*H622</f>
        <v>3.1943999999999999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19" t="s">
        <v>158</v>
      </c>
      <c r="AT622" s="219" t="s">
        <v>154</v>
      </c>
      <c r="AU622" s="219" t="s">
        <v>81</v>
      </c>
      <c r="AY622" s="19" t="s">
        <v>152</v>
      </c>
      <c r="BE622" s="220">
        <f>IF(N622="základní",J622,0)</f>
        <v>0</v>
      </c>
      <c r="BF622" s="220">
        <f>IF(N622="snížená",J622,0)</f>
        <v>0</v>
      </c>
      <c r="BG622" s="220">
        <f>IF(N622="zákl. přenesená",J622,0)</f>
        <v>0</v>
      </c>
      <c r="BH622" s="220">
        <f>IF(N622="sníž. přenesená",J622,0)</f>
        <v>0</v>
      </c>
      <c r="BI622" s="220">
        <f>IF(N622="nulová",J622,0)</f>
        <v>0</v>
      </c>
      <c r="BJ622" s="19" t="s">
        <v>79</v>
      </c>
      <c r="BK622" s="220">
        <f>ROUND(I622*H622,2)</f>
        <v>0</v>
      </c>
      <c r="BL622" s="19" t="s">
        <v>158</v>
      </c>
      <c r="BM622" s="219" t="s">
        <v>811</v>
      </c>
    </row>
    <row r="623" s="2" customFormat="1">
      <c r="A623" s="40"/>
      <c r="B623" s="41"/>
      <c r="C623" s="42"/>
      <c r="D623" s="221" t="s">
        <v>160</v>
      </c>
      <c r="E623" s="42"/>
      <c r="F623" s="222" t="s">
        <v>810</v>
      </c>
      <c r="G623" s="42"/>
      <c r="H623" s="42"/>
      <c r="I623" s="223"/>
      <c r="J623" s="42"/>
      <c r="K623" s="42"/>
      <c r="L623" s="46"/>
      <c r="M623" s="224"/>
      <c r="N623" s="225"/>
      <c r="O623" s="86"/>
      <c r="P623" s="86"/>
      <c r="Q623" s="86"/>
      <c r="R623" s="86"/>
      <c r="S623" s="86"/>
      <c r="T623" s="87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T623" s="19" t="s">
        <v>160</v>
      </c>
      <c r="AU623" s="19" t="s">
        <v>81</v>
      </c>
    </row>
    <row r="624" s="13" customFormat="1">
      <c r="A624" s="13"/>
      <c r="B624" s="228"/>
      <c r="C624" s="229"/>
      <c r="D624" s="221" t="s">
        <v>164</v>
      </c>
      <c r="E624" s="230" t="s">
        <v>19</v>
      </c>
      <c r="F624" s="231" t="s">
        <v>812</v>
      </c>
      <c r="G624" s="229"/>
      <c r="H624" s="232">
        <v>1.331</v>
      </c>
      <c r="I624" s="233"/>
      <c r="J624" s="229"/>
      <c r="K624" s="229"/>
      <c r="L624" s="234"/>
      <c r="M624" s="235"/>
      <c r="N624" s="236"/>
      <c r="O624" s="236"/>
      <c r="P624" s="236"/>
      <c r="Q624" s="236"/>
      <c r="R624" s="236"/>
      <c r="S624" s="236"/>
      <c r="T624" s="237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8" t="s">
        <v>164</v>
      </c>
      <c r="AU624" s="238" t="s">
        <v>81</v>
      </c>
      <c r="AV624" s="13" t="s">
        <v>81</v>
      </c>
      <c r="AW624" s="13" t="s">
        <v>33</v>
      </c>
      <c r="AX624" s="13" t="s">
        <v>79</v>
      </c>
      <c r="AY624" s="238" t="s">
        <v>152</v>
      </c>
    </row>
    <row r="625" s="2" customFormat="1" ht="16.5" customHeight="1">
      <c r="A625" s="40"/>
      <c r="B625" s="41"/>
      <c r="C625" s="207" t="s">
        <v>813</v>
      </c>
      <c r="D625" s="207" t="s">
        <v>154</v>
      </c>
      <c r="E625" s="208" t="s">
        <v>814</v>
      </c>
      <c r="F625" s="209" t="s">
        <v>815</v>
      </c>
      <c r="G625" s="210" t="s">
        <v>157</v>
      </c>
      <c r="H625" s="211">
        <v>0.71299999999999997</v>
      </c>
      <c r="I625" s="212"/>
      <c r="J625" s="213">
        <f>ROUND(I625*H625,2)</f>
        <v>0</v>
      </c>
      <c r="K625" s="214"/>
      <c r="L625" s="46"/>
      <c r="M625" s="215" t="s">
        <v>19</v>
      </c>
      <c r="N625" s="216" t="s">
        <v>42</v>
      </c>
      <c r="O625" s="86"/>
      <c r="P625" s="217">
        <f>O625*H625</f>
        <v>0</v>
      </c>
      <c r="Q625" s="217">
        <v>0</v>
      </c>
      <c r="R625" s="217">
        <f>Q625*H625</f>
        <v>0</v>
      </c>
      <c r="S625" s="217">
        <v>2.2000000000000002</v>
      </c>
      <c r="T625" s="218">
        <f>S625*H625</f>
        <v>1.5686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19" t="s">
        <v>158</v>
      </c>
      <c r="AT625" s="219" t="s">
        <v>154</v>
      </c>
      <c r="AU625" s="219" t="s">
        <v>81</v>
      </c>
      <c r="AY625" s="19" t="s">
        <v>152</v>
      </c>
      <c r="BE625" s="220">
        <f>IF(N625="základní",J625,0)</f>
        <v>0</v>
      </c>
      <c r="BF625" s="220">
        <f>IF(N625="snížená",J625,0)</f>
        <v>0</v>
      </c>
      <c r="BG625" s="220">
        <f>IF(N625="zákl. přenesená",J625,0)</f>
        <v>0</v>
      </c>
      <c r="BH625" s="220">
        <f>IF(N625="sníž. přenesená",J625,0)</f>
        <v>0</v>
      </c>
      <c r="BI625" s="220">
        <f>IF(N625="nulová",J625,0)</f>
        <v>0</v>
      </c>
      <c r="BJ625" s="19" t="s">
        <v>79</v>
      </c>
      <c r="BK625" s="220">
        <f>ROUND(I625*H625,2)</f>
        <v>0</v>
      </c>
      <c r="BL625" s="19" t="s">
        <v>158</v>
      </c>
      <c r="BM625" s="219" t="s">
        <v>816</v>
      </c>
    </row>
    <row r="626" s="2" customFormat="1">
      <c r="A626" s="40"/>
      <c r="B626" s="41"/>
      <c r="C626" s="42"/>
      <c r="D626" s="221" t="s">
        <v>160</v>
      </c>
      <c r="E626" s="42"/>
      <c r="F626" s="222" t="s">
        <v>815</v>
      </c>
      <c r="G626" s="42"/>
      <c r="H626" s="42"/>
      <c r="I626" s="223"/>
      <c r="J626" s="42"/>
      <c r="K626" s="42"/>
      <c r="L626" s="46"/>
      <c r="M626" s="224"/>
      <c r="N626" s="225"/>
      <c r="O626" s="86"/>
      <c r="P626" s="86"/>
      <c r="Q626" s="86"/>
      <c r="R626" s="86"/>
      <c r="S626" s="86"/>
      <c r="T626" s="87"/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T626" s="19" t="s">
        <v>160</v>
      </c>
      <c r="AU626" s="19" t="s">
        <v>81</v>
      </c>
    </row>
    <row r="627" s="13" customFormat="1">
      <c r="A627" s="13"/>
      <c r="B627" s="228"/>
      <c r="C627" s="229"/>
      <c r="D627" s="221" t="s">
        <v>164</v>
      </c>
      <c r="E627" s="230" t="s">
        <v>19</v>
      </c>
      <c r="F627" s="231" t="s">
        <v>817</v>
      </c>
      <c r="G627" s="229"/>
      <c r="H627" s="232">
        <v>0.71299999999999997</v>
      </c>
      <c r="I627" s="233"/>
      <c r="J627" s="229"/>
      <c r="K627" s="229"/>
      <c r="L627" s="234"/>
      <c r="M627" s="235"/>
      <c r="N627" s="236"/>
      <c r="O627" s="236"/>
      <c r="P627" s="236"/>
      <c r="Q627" s="236"/>
      <c r="R627" s="236"/>
      <c r="S627" s="236"/>
      <c r="T627" s="237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8" t="s">
        <v>164</v>
      </c>
      <c r="AU627" s="238" t="s">
        <v>81</v>
      </c>
      <c r="AV627" s="13" t="s">
        <v>81</v>
      </c>
      <c r="AW627" s="13" t="s">
        <v>33</v>
      </c>
      <c r="AX627" s="13" t="s">
        <v>79</v>
      </c>
      <c r="AY627" s="238" t="s">
        <v>152</v>
      </c>
    </row>
    <row r="628" s="2" customFormat="1" ht="24.15" customHeight="1">
      <c r="A628" s="40"/>
      <c r="B628" s="41"/>
      <c r="C628" s="207" t="s">
        <v>818</v>
      </c>
      <c r="D628" s="207" t="s">
        <v>154</v>
      </c>
      <c r="E628" s="208" t="s">
        <v>819</v>
      </c>
      <c r="F628" s="209" t="s">
        <v>820</v>
      </c>
      <c r="G628" s="210" t="s">
        <v>211</v>
      </c>
      <c r="H628" s="211">
        <v>17.399999999999999</v>
      </c>
      <c r="I628" s="212"/>
      <c r="J628" s="213">
        <f>ROUND(I628*H628,2)</f>
        <v>0</v>
      </c>
      <c r="K628" s="214"/>
      <c r="L628" s="46"/>
      <c r="M628" s="215" t="s">
        <v>19</v>
      </c>
      <c r="N628" s="216" t="s">
        <v>42</v>
      </c>
      <c r="O628" s="86"/>
      <c r="P628" s="217">
        <f>O628*H628</f>
        <v>0</v>
      </c>
      <c r="Q628" s="217">
        <v>0</v>
      </c>
      <c r="R628" s="217">
        <f>Q628*H628</f>
        <v>0</v>
      </c>
      <c r="S628" s="217">
        <v>0.035000000000000003</v>
      </c>
      <c r="T628" s="218">
        <f>S628*H628</f>
        <v>0.60899999999999999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19" t="s">
        <v>158</v>
      </c>
      <c r="AT628" s="219" t="s">
        <v>154</v>
      </c>
      <c r="AU628" s="219" t="s">
        <v>81</v>
      </c>
      <c r="AY628" s="19" t="s">
        <v>152</v>
      </c>
      <c r="BE628" s="220">
        <f>IF(N628="základní",J628,0)</f>
        <v>0</v>
      </c>
      <c r="BF628" s="220">
        <f>IF(N628="snížená",J628,0)</f>
        <v>0</v>
      </c>
      <c r="BG628" s="220">
        <f>IF(N628="zákl. přenesená",J628,0)</f>
        <v>0</v>
      </c>
      <c r="BH628" s="220">
        <f>IF(N628="sníž. přenesená",J628,0)</f>
        <v>0</v>
      </c>
      <c r="BI628" s="220">
        <f>IF(N628="nulová",J628,0)</f>
        <v>0</v>
      </c>
      <c r="BJ628" s="19" t="s">
        <v>79</v>
      </c>
      <c r="BK628" s="220">
        <f>ROUND(I628*H628,2)</f>
        <v>0</v>
      </c>
      <c r="BL628" s="19" t="s">
        <v>158</v>
      </c>
      <c r="BM628" s="219" t="s">
        <v>821</v>
      </c>
    </row>
    <row r="629" s="2" customFormat="1">
      <c r="A629" s="40"/>
      <c r="B629" s="41"/>
      <c r="C629" s="42"/>
      <c r="D629" s="221" t="s">
        <v>160</v>
      </c>
      <c r="E629" s="42"/>
      <c r="F629" s="222" t="s">
        <v>820</v>
      </c>
      <c r="G629" s="42"/>
      <c r="H629" s="42"/>
      <c r="I629" s="223"/>
      <c r="J629" s="42"/>
      <c r="K629" s="42"/>
      <c r="L629" s="46"/>
      <c r="M629" s="224"/>
      <c r="N629" s="225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160</v>
      </c>
      <c r="AU629" s="19" t="s">
        <v>81</v>
      </c>
    </row>
    <row r="630" s="13" customFormat="1">
      <c r="A630" s="13"/>
      <c r="B630" s="228"/>
      <c r="C630" s="229"/>
      <c r="D630" s="221" t="s">
        <v>164</v>
      </c>
      <c r="E630" s="230" t="s">
        <v>19</v>
      </c>
      <c r="F630" s="231" t="s">
        <v>822</v>
      </c>
      <c r="G630" s="229"/>
      <c r="H630" s="232">
        <v>8.3699999999999992</v>
      </c>
      <c r="I630" s="233"/>
      <c r="J630" s="229"/>
      <c r="K630" s="229"/>
      <c r="L630" s="234"/>
      <c r="M630" s="235"/>
      <c r="N630" s="236"/>
      <c r="O630" s="236"/>
      <c r="P630" s="236"/>
      <c r="Q630" s="236"/>
      <c r="R630" s="236"/>
      <c r="S630" s="236"/>
      <c r="T630" s="237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8" t="s">
        <v>164</v>
      </c>
      <c r="AU630" s="238" t="s">
        <v>81</v>
      </c>
      <c r="AV630" s="13" t="s">
        <v>81</v>
      </c>
      <c r="AW630" s="13" t="s">
        <v>33</v>
      </c>
      <c r="AX630" s="13" t="s">
        <v>71</v>
      </c>
      <c r="AY630" s="238" t="s">
        <v>152</v>
      </c>
    </row>
    <row r="631" s="13" customFormat="1">
      <c r="A631" s="13"/>
      <c r="B631" s="228"/>
      <c r="C631" s="229"/>
      <c r="D631" s="221" t="s">
        <v>164</v>
      </c>
      <c r="E631" s="230" t="s">
        <v>19</v>
      </c>
      <c r="F631" s="231" t="s">
        <v>823</v>
      </c>
      <c r="G631" s="229"/>
      <c r="H631" s="232">
        <v>5.1299999999999999</v>
      </c>
      <c r="I631" s="233"/>
      <c r="J631" s="229"/>
      <c r="K631" s="229"/>
      <c r="L631" s="234"/>
      <c r="M631" s="235"/>
      <c r="N631" s="236"/>
      <c r="O631" s="236"/>
      <c r="P631" s="236"/>
      <c r="Q631" s="236"/>
      <c r="R631" s="236"/>
      <c r="S631" s="236"/>
      <c r="T631" s="237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8" t="s">
        <v>164</v>
      </c>
      <c r="AU631" s="238" t="s">
        <v>81</v>
      </c>
      <c r="AV631" s="13" t="s">
        <v>81</v>
      </c>
      <c r="AW631" s="13" t="s">
        <v>33</v>
      </c>
      <c r="AX631" s="13" t="s">
        <v>71</v>
      </c>
      <c r="AY631" s="238" t="s">
        <v>152</v>
      </c>
    </row>
    <row r="632" s="13" customFormat="1">
      <c r="A632" s="13"/>
      <c r="B632" s="228"/>
      <c r="C632" s="229"/>
      <c r="D632" s="221" t="s">
        <v>164</v>
      </c>
      <c r="E632" s="230" t="s">
        <v>19</v>
      </c>
      <c r="F632" s="231" t="s">
        <v>824</v>
      </c>
      <c r="G632" s="229"/>
      <c r="H632" s="232">
        <v>3.8999999999999999</v>
      </c>
      <c r="I632" s="233"/>
      <c r="J632" s="229"/>
      <c r="K632" s="229"/>
      <c r="L632" s="234"/>
      <c r="M632" s="235"/>
      <c r="N632" s="236"/>
      <c r="O632" s="236"/>
      <c r="P632" s="236"/>
      <c r="Q632" s="236"/>
      <c r="R632" s="236"/>
      <c r="S632" s="236"/>
      <c r="T632" s="237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8" t="s">
        <v>164</v>
      </c>
      <c r="AU632" s="238" t="s">
        <v>81</v>
      </c>
      <c r="AV632" s="13" t="s">
        <v>81</v>
      </c>
      <c r="AW632" s="13" t="s">
        <v>33</v>
      </c>
      <c r="AX632" s="13" t="s">
        <v>71</v>
      </c>
      <c r="AY632" s="238" t="s">
        <v>152</v>
      </c>
    </row>
    <row r="633" s="14" customFormat="1">
      <c r="A633" s="14"/>
      <c r="B633" s="239"/>
      <c r="C633" s="240"/>
      <c r="D633" s="221" t="s">
        <v>164</v>
      </c>
      <c r="E633" s="241" t="s">
        <v>19</v>
      </c>
      <c r="F633" s="242" t="s">
        <v>169</v>
      </c>
      <c r="G633" s="240"/>
      <c r="H633" s="243">
        <v>17.399999999999999</v>
      </c>
      <c r="I633" s="244"/>
      <c r="J633" s="240"/>
      <c r="K633" s="240"/>
      <c r="L633" s="245"/>
      <c r="M633" s="246"/>
      <c r="N633" s="247"/>
      <c r="O633" s="247"/>
      <c r="P633" s="247"/>
      <c r="Q633" s="247"/>
      <c r="R633" s="247"/>
      <c r="S633" s="247"/>
      <c r="T633" s="248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9" t="s">
        <v>164</v>
      </c>
      <c r="AU633" s="249" t="s">
        <v>81</v>
      </c>
      <c r="AV633" s="14" t="s">
        <v>158</v>
      </c>
      <c r="AW633" s="14" t="s">
        <v>33</v>
      </c>
      <c r="AX633" s="14" t="s">
        <v>79</v>
      </c>
      <c r="AY633" s="249" t="s">
        <v>152</v>
      </c>
    </row>
    <row r="634" s="2" customFormat="1" ht="24.15" customHeight="1">
      <c r="A634" s="40"/>
      <c r="B634" s="41"/>
      <c r="C634" s="207" t="s">
        <v>825</v>
      </c>
      <c r="D634" s="207" t="s">
        <v>154</v>
      </c>
      <c r="E634" s="208" t="s">
        <v>826</v>
      </c>
      <c r="F634" s="209" t="s">
        <v>827</v>
      </c>
      <c r="G634" s="210" t="s">
        <v>211</v>
      </c>
      <c r="H634" s="211">
        <v>9.5</v>
      </c>
      <c r="I634" s="212"/>
      <c r="J634" s="213">
        <f>ROUND(I634*H634,2)</f>
        <v>0</v>
      </c>
      <c r="K634" s="214"/>
      <c r="L634" s="46"/>
      <c r="M634" s="215" t="s">
        <v>19</v>
      </c>
      <c r="N634" s="216" t="s">
        <v>42</v>
      </c>
      <c r="O634" s="86"/>
      <c r="P634" s="217">
        <f>O634*H634</f>
        <v>0</v>
      </c>
      <c r="Q634" s="217">
        <v>0</v>
      </c>
      <c r="R634" s="217">
        <f>Q634*H634</f>
        <v>0</v>
      </c>
      <c r="S634" s="217">
        <v>0.055</v>
      </c>
      <c r="T634" s="218">
        <f>S634*H634</f>
        <v>0.52249999999999996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19" t="s">
        <v>158</v>
      </c>
      <c r="AT634" s="219" t="s">
        <v>154</v>
      </c>
      <c r="AU634" s="219" t="s">
        <v>81</v>
      </c>
      <c r="AY634" s="19" t="s">
        <v>152</v>
      </c>
      <c r="BE634" s="220">
        <f>IF(N634="základní",J634,0)</f>
        <v>0</v>
      </c>
      <c r="BF634" s="220">
        <f>IF(N634="snížená",J634,0)</f>
        <v>0</v>
      </c>
      <c r="BG634" s="220">
        <f>IF(N634="zákl. přenesená",J634,0)</f>
        <v>0</v>
      </c>
      <c r="BH634" s="220">
        <f>IF(N634="sníž. přenesená",J634,0)</f>
        <v>0</v>
      </c>
      <c r="BI634" s="220">
        <f>IF(N634="nulová",J634,0)</f>
        <v>0</v>
      </c>
      <c r="BJ634" s="19" t="s">
        <v>79</v>
      </c>
      <c r="BK634" s="220">
        <f>ROUND(I634*H634,2)</f>
        <v>0</v>
      </c>
      <c r="BL634" s="19" t="s">
        <v>158</v>
      </c>
      <c r="BM634" s="219" t="s">
        <v>828</v>
      </c>
    </row>
    <row r="635" s="2" customFormat="1">
      <c r="A635" s="40"/>
      <c r="B635" s="41"/>
      <c r="C635" s="42"/>
      <c r="D635" s="221" t="s">
        <v>160</v>
      </c>
      <c r="E635" s="42"/>
      <c r="F635" s="222" t="s">
        <v>827</v>
      </c>
      <c r="G635" s="42"/>
      <c r="H635" s="42"/>
      <c r="I635" s="223"/>
      <c r="J635" s="42"/>
      <c r="K635" s="42"/>
      <c r="L635" s="46"/>
      <c r="M635" s="224"/>
      <c r="N635" s="225"/>
      <c r="O635" s="86"/>
      <c r="P635" s="86"/>
      <c r="Q635" s="86"/>
      <c r="R635" s="86"/>
      <c r="S635" s="86"/>
      <c r="T635" s="87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9" t="s">
        <v>160</v>
      </c>
      <c r="AU635" s="19" t="s">
        <v>81</v>
      </c>
    </row>
    <row r="636" s="2" customFormat="1" ht="24.15" customHeight="1">
      <c r="A636" s="40"/>
      <c r="B636" s="41"/>
      <c r="C636" s="207" t="s">
        <v>829</v>
      </c>
      <c r="D636" s="207" t="s">
        <v>154</v>
      </c>
      <c r="E636" s="208" t="s">
        <v>830</v>
      </c>
      <c r="F636" s="209" t="s">
        <v>831</v>
      </c>
      <c r="G636" s="210" t="s">
        <v>211</v>
      </c>
      <c r="H636" s="211">
        <v>2.3999999999999999</v>
      </c>
      <c r="I636" s="212"/>
      <c r="J636" s="213">
        <f>ROUND(I636*H636,2)</f>
        <v>0</v>
      </c>
      <c r="K636" s="214"/>
      <c r="L636" s="46"/>
      <c r="M636" s="215" t="s">
        <v>19</v>
      </c>
      <c r="N636" s="216" t="s">
        <v>42</v>
      </c>
      <c r="O636" s="86"/>
      <c r="P636" s="217">
        <f>O636*H636</f>
        <v>0</v>
      </c>
      <c r="Q636" s="217">
        <v>0</v>
      </c>
      <c r="R636" s="217">
        <f>Q636*H636</f>
        <v>0</v>
      </c>
      <c r="S636" s="217">
        <v>0.053999999999999999</v>
      </c>
      <c r="T636" s="218">
        <f>S636*H636</f>
        <v>0.12959999999999999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19" t="s">
        <v>158</v>
      </c>
      <c r="AT636" s="219" t="s">
        <v>154</v>
      </c>
      <c r="AU636" s="219" t="s">
        <v>81</v>
      </c>
      <c r="AY636" s="19" t="s">
        <v>152</v>
      </c>
      <c r="BE636" s="220">
        <f>IF(N636="základní",J636,0)</f>
        <v>0</v>
      </c>
      <c r="BF636" s="220">
        <f>IF(N636="snížená",J636,0)</f>
        <v>0</v>
      </c>
      <c r="BG636" s="220">
        <f>IF(N636="zákl. přenesená",J636,0)</f>
        <v>0</v>
      </c>
      <c r="BH636" s="220">
        <f>IF(N636="sníž. přenesená",J636,0)</f>
        <v>0</v>
      </c>
      <c r="BI636" s="220">
        <f>IF(N636="nulová",J636,0)</f>
        <v>0</v>
      </c>
      <c r="BJ636" s="19" t="s">
        <v>79</v>
      </c>
      <c r="BK636" s="220">
        <f>ROUND(I636*H636,2)</f>
        <v>0</v>
      </c>
      <c r="BL636" s="19" t="s">
        <v>158</v>
      </c>
      <c r="BM636" s="219" t="s">
        <v>832</v>
      </c>
    </row>
    <row r="637" s="2" customFormat="1">
      <c r="A637" s="40"/>
      <c r="B637" s="41"/>
      <c r="C637" s="42"/>
      <c r="D637" s="221" t="s">
        <v>160</v>
      </c>
      <c r="E637" s="42"/>
      <c r="F637" s="222" t="s">
        <v>831</v>
      </c>
      <c r="G637" s="42"/>
      <c r="H637" s="42"/>
      <c r="I637" s="223"/>
      <c r="J637" s="42"/>
      <c r="K637" s="42"/>
      <c r="L637" s="46"/>
      <c r="M637" s="224"/>
      <c r="N637" s="225"/>
      <c r="O637" s="86"/>
      <c r="P637" s="86"/>
      <c r="Q637" s="86"/>
      <c r="R637" s="86"/>
      <c r="S637" s="86"/>
      <c r="T637" s="87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T637" s="19" t="s">
        <v>160</v>
      </c>
      <c r="AU637" s="19" t="s">
        <v>81</v>
      </c>
    </row>
    <row r="638" s="13" customFormat="1">
      <c r="A638" s="13"/>
      <c r="B638" s="228"/>
      <c r="C638" s="229"/>
      <c r="D638" s="221" t="s">
        <v>164</v>
      </c>
      <c r="E638" s="230" t="s">
        <v>19</v>
      </c>
      <c r="F638" s="231" t="s">
        <v>833</v>
      </c>
      <c r="G638" s="229"/>
      <c r="H638" s="232">
        <v>2.3999999999999999</v>
      </c>
      <c r="I638" s="233"/>
      <c r="J638" s="229"/>
      <c r="K638" s="229"/>
      <c r="L638" s="234"/>
      <c r="M638" s="235"/>
      <c r="N638" s="236"/>
      <c r="O638" s="236"/>
      <c r="P638" s="236"/>
      <c r="Q638" s="236"/>
      <c r="R638" s="236"/>
      <c r="S638" s="236"/>
      <c r="T638" s="237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8" t="s">
        <v>164</v>
      </c>
      <c r="AU638" s="238" t="s">
        <v>81</v>
      </c>
      <c r="AV638" s="13" t="s">
        <v>81</v>
      </c>
      <c r="AW638" s="13" t="s">
        <v>33</v>
      </c>
      <c r="AX638" s="13" t="s">
        <v>79</v>
      </c>
      <c r="AY638" s="238" t="s">
        <v>152</v>
      </c>
    </row>
    <row r="639" s="2" customFormat="1" ht="24.15" customHeight="1">
      <c r="A639" s="40"/>
      <c r="B639" s="41"/>
      <c r="C639" s="207" t="s">
        <v>834</v>
      </c>
      <c r="D639" s="207" t="s">
        <v>154</v>
      </c>
      <c r="E639" s="208" t="s">
        <v>835</v>
      </c>
      <c r="F639" s="209" t="s">
        <v>836</v>
      </c>
      <c r="G639" s="210" t="s">
        <v>211</v>
      </c>
      <c r="H639" s="211">
        <v>1.125</v>
      </c>
      <c r="I639" s="212"/>
      <c r="J639" s="213">
        <f>ROUND(I639*H639,2)</f>
        <v>0</v>
      </c>
      <c r="K639" s="214"/>
      <c r="L639" s="46"/>
      <c r="M639" s="215" t="s">
        <v>19</v>
      </c>
      <c r="N639" s="216" t="s">
        <v>42</v>
      </c>
      <c r="O639" s="86"/>
      <c r="P639" s="217">
        <f>O639*H639</f>
        <v>0</v>
      </c>
      <c r="Q639" s="217">
        <v>0</v>
      </c>
      <c r="R639" s="217">
        <f>Q639*H639</f>
        <v>0</v>
      </c>
      <c r="S639" s="217">
        <v>0.060999999999999999</v>
      </c>
      <c r="T639" s="218">
        <f>S639*H639</f>
        <v>0.068624999999999992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19" t="s">
        <v>158</v>
      </c>
      <c r="AT639" s="219" t="s">
        <v>154</v>
      </c>
      <c r="AU639" s="219" t="s">
        <v>81</v>
      </c>
      <c r="AY639" s="19" t="s">
        <v>152</v>
      </c>
      <c r="BE639" s="220">
        <f>IF(N639="základní",J639,0)</f>
        <v>0</v>
      </c>
      <c r="BF639" s="220">
        <f>IF(N639="snížená",J639,0)</f>
        <v>0</v>
      </c>
      <c r="BG639" s="220">
        <f>IF(N639="zákl. přenesená",J639,0)</f>
        <v>0</v>
      </c>
      <c r="BH639" s="220">
        <f>IF(N639="sníž. přenesená",J639,0)</f>
        <v>0</v>
      </c>
      <c r="BI639" s="220">
        <f>IF(N639="nulová",J639,0)</f>
        <v>0</v>
      </c>
      <c r="BJ639" s="19" t="s">
        <v>79</v>
      </c>
      <c r="BK639" s="220">
        <f>ROUND(I639*H639,2)</f>
        <v>0</v>
      </c>
      <c r="BL639" s="19" t="s">
        <v>158</v>
      </c>
      <c r="BM639" s="219" t="s">
        <v>837</v>
      </c>
    </row>
    <row r="640" s="2" customFormat="1">
      <c r="A640" s="40"/>
      <c r="B640" s="41"/>
      <c r="C640" s="42"/>
      <c r="D640" s="221" t="s">
        <v>160</v>
      </c>
      <c r="E640" s="42"/>
      <c r="F640" s="222" t="s">
        <v>836</v>
      </c>
      <c r="G640" s="42"/>
      <c r="H640" s="42"/>
      <c r="I640" s="223"/>
      <c r="J640" s="42"/>
      <c r="K640" s="42"/>
      <c r="L640" s="46"/>
      <c r="M640" s="224"/>
      <c r="N640" s="225"/>
      <c r="O640" s="86"/>
      <c r="P640" s="86"/>
      <c r="Q640" s="86"/>
      <c r="R640" s="86"/>
      <c r="S640" s="86"/>
      <c r="T640" s="87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T640" s="19" t="s">
        <v>160</v>
      </c>
      <c r="AU640" s="19" t="s">
        <v>81</v>
      </c>
    </row>
    <row r="641" s="13" customFormat="1">
      <c r="A641" s="13"/>
      <c r="B641" s="228"/>
      <c r="C641" s="229"/>
      <c r="D641" s="221" t="s">
        <v>164</v>
      </c>
      <c r="E641" s="230" t="s">
        <v>19</v>
      </c>
      <c r="F641" s="231" t="s">
        <v>838</v>
      </c>
      <c r="G641" s="229"/>
      <c r="H641" s="232">
        <v>1.125</v>
      </c>
      <c r="I641" s="233"/>
      <c r="J641" s="229"/>
      <c r="K641" s="229"/>
      <c r="L641" s="234"/>
      <c r="M641" s="235"/>
      <c r="N641" s="236"/>
      <c r="O641" s="236"/>
      <c r="P641" s="236"/>
      <c r="Q641" s="236"/>
      <c r="R641" s="236"/>
      <c r="S641" s="236"/>
      <c r="T641" s="237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8" t="s">
        <v>164</v>
      </c>
      <c r="AU641" s="238" t="s">
        <v>81</v>
      </c>
      <c r="AV641" s="13" t="s">
        <v>81</v>
      </c>
      <c r="AW641" s="13" t="s">
        <v>33</v>
      </c>
      <c r="AX641" s="13" t="s">
        <v>79</v>
      </c>
      <c r="AY641" s="238" t="s">
        <v>152</v>
      </c>
    </row>
    <row r="642" s="2" customFormat="1" ht="24.15" customHeight="1">
      <c r="A642" s="40"/>
      <c r="B642" s="41"/>
      <c r="C642" s="207" t="s">
        <v>839</v>
      </c>
      <c r="D642" s="207" t="s">
        <v>154</v>
      </c>
      <c r="E642" s="208" t="s">
        <v>840</v>
      </c>
      <c r="F642" s="209" t="s">
        <v>841</v>
      </c>
      <c r="G642" s="210" t="s">
        <v>211</v>
      </c>
      <c r="H642" s="211">
        <v>23.739000000000001</v>
      </c>
      <c r="I642" s="212"/>
      <c r="J642" s="213">
        <f>ROUND(I642*H642,2)</f>
        <v>0</v>
      </c>
      <c r="K642" s="214"/>
      <c r="L642" s="46"/>
      <c r="M642" s="215" t="s">
        <v>19</v>
      </c>
      <c r="N642" s="216" t="s">
        <v>42</v>
      </c>
      <c r="O642" s="86"/>
      <c r="P642" s="217">
        <f>O642*H642</f>
        <v>0</v>
      </c>
      <c r="Q642" s="217">
        <v>0</v>
      </c>
      <c r="R642" s="217">
        <f>Q642*H642</f>
        <v>0</v>
      </c>
      <c r="S642" s="217">
        <v>0.075999999999999998</v>
      </c>
      <c r="T642" s="218">
        <f>S642*H642</f>
        <v>1.8041640000000001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19" t="s">
        <v>158</v>
      </c>
      <c r="AT642" s="219" t="s">
        <v>154</v>
      </c>
      <c r="AU642" s="219" t="s">
        <v>81</v>
      </c>
      <c r="AY642" s="19" t="s">
        <v>152</v>
      </c>
      <c r="BE642" s="220">
        <f>IF(N642="základní",J642,0)</f>
        <v>0</v>
      </c>
      <c r="BF642" s="220">
        <f>IF(N642="snížená",J642,0)</f>
        <v>0</v>
      </c>
      <c r="BG642" s="220">
        <f>IF(N642="zákl. přenesená",J642,0)</f>
        <v>0</v>
      </c>
      <c r="BH642" s="220">
        <f>IF(N642="sníž. přenesená",J642,0)</f>
        <v>0</v>
      </c>
      <c r="BI642" s="220">
        <f>IF(N642="nulová",J642,0)</f>
        <v>0</v>
      </c>
      <c r="BJ642" s="19" t="s">
        <v>79</v>
      </c>
      <c r="BK642" s="220">
        <f>ROUND(I642*H642,2)</f>
        <v>0</v>
      </c>
      <c r="BL642" s="19" t="s">
        <v>158</v>
      </c>
      <c r="BM642" s="219" t="s">
        <v>842</v>
      </c>
    </row>
    <row r="643" s="2" customFormat="1">
      <c r="A643" s="40"/>
      <c r="B643" s="41"/>
      <c r="C643" s="42"/>
      <c r="D643" s="221" t="s">
        <v>160</v>
      </c>
      <c r="E643" s="42"/>
      <c r="F643" s="222" t="s">
        <v>841</v>
      </c>
      <c r="G643" s="42"/>
      <c r="H643" s="42"/>
      <c r="I643" s="223"/>
      <c r="J643" s="42"/>
      <c r="K643" s="42"/>
      <c r="L643" s="46"/>
      <c r="M643" s="224"/>
      <c r="N643" s="225"/>
      <c r="O643" s="86"/>
      <c r="P643" s="86"/>
      <c r="Q643" s="86"/>
      <c r="R643" s="86"/>
      <c r="S643" s="86"/>
      <c r="T643" s="87"/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T643" s="19" t="s">
        <v>160</v>
      </c>
      <c r="AU643" s="19" t="s">
        <v>81</v>
      </c>
    </row>
    <row r="644" s="13" customFormat="1">
      <c r="A644" s="13"/>
      <c r="B644" s="228"/>
      <c r="C644" s="229"/>
      <c r="D644" s="221" t="s">
        <v>164</v>
      </c>
      <c r="E644" s="230" t="s">
        <v>19</v>
      </c>
      <c r="F644" s="231" t="s">
        <v>843</v>
      </c>
      <c r="G644" s="229"/>
      <c r="H644" s="232">
        <v>1.1819999999999999</v>
      </c>
      <c r="I644" s="233"/>
      <c r="J644" s="229"/>
      <c r="K644" s="229"/>
      <c r="L644" s="234"/>
      <c r="M644" s="235"/>
      <c r="N644" s="236"/>
      <c r="O644" s="236"/>
      <c r="P644" s="236"/>
      <c r="Q644" s="236"/>
      <c r="R644" s="236"/>
      <c r="S644" s="236"/>
      <c r="T644" s="237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8" t="s">
        <v>164</v>
      </c>
      <c r="AU644" s="238" t="s">
        <v>81</v>
      </c>
      <c r="AV644" s="13" t="s">
        <v>81</v>
      </c>
      <c r="AW644" s="13" t="s">
        <v>33</v>
      </c>
      <c r="AX644" s="13" t="s">
        <v>71</v>
      </c>
      <c r="AY644" s="238" t="s">
        <v>152</v>
      </c>
    </row>
    <row r="645" s="13" customFormat="1">
      <c r="A645" s="13"/>
      <c r="B645" s="228"/>
      <c r="C645" s="229"/>
      <c r="D645" s="221" t="s">
        <v>164</v>
      </c>
      <c r="E645" s="230" t="s">
        <v>19</v>
      </c>
      <c r="F645" s="231" t="s">
        <v>844</v>
      </c>
      <c r="G645" s="229"/>
      <c r="H645" s="232">
        <v>7.8799999999999999</v>
      </c>
      <c r="I645" s="233"/>
      <c r="J645" s="229"/>
      <c r="K645" s="229"/>
      <c r="L645" s="234"/>
      <c r="M645" s="235"/>
      <c r="N645" s="236"/>
      <c r="O645" s="236"/>
      <c r="P645" s="236"/>
      <c r="Q645" s="236"/>
      <c r="R645" s="236"/>
      <c r="S645" s="236"/>
      <c r="T645" s="237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8" t="s">
        <v>164</v>
      </c>
      <c r="AU645" s="238" t="s">
        <v>81</v>
      </c>
      <c r="AV645" s="13" t="s">
        <v>81</v>
      </c>
      <c r="AW645" s="13" t="s">
        <v>33</v>
      </c>
      <c r="AX645" s="13" t="s">
        <v>71</v>
      </c>
      <c r="AY645" s="238" t="s">
        <v>152</v>
      </c>
    </row>
    <row r="646" s="13" customFormat="1">
      <c r="A646" s="13"/>
      <c r="B646" s="228"/>
      <c r="C646" s="229"/>
      <c r="D646" s="221" t="s">
        <v>164</v>
      </c>
      <c r="E646" s="230" t="s">
        <v>19</v>
      </c>
      <c r="F646" s="231" t="s">
        <v>845</v>
      </c>
      <c r="G646" s="229"/>
      <c r="H646" s="232">
        <v>4.7279999999999998</v>
      </c>
      <c r="I646" s="233"/>
      <c r="J646" s="229"/>
      <c r="K646" s="229"/>
      <c r="L646" s="234"/>
      <c r="M646" s="235"/>
      <c r="N646" s="236"/>
      <c r="O646" s="236"/>
      <c r="P646" s="236"/>
      <c r="Q646" s="236"/>
      <c r="R646" s="236"/>
      <c r="S646" s="236"/>
      <c r="T646" s="237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8" t="s">
        <v>164</v>
      </c>
      <c r="AU646" s="238" t="s">
        <v>81</v>
      </c>
      <c r="AV646" s="13" t="s">
        <v>81</v>
      </c>
      <c r="AW646" s="13" t="s">
        <v>33</v>
      </c>
      <c r="AX646" s="13" t="s">
        <v>71</v>
      </c>
      <c r="AY646" s="238" t="s">
        <v>152</v>
      </c>
    </row>
    <row r="647" s="13" customFormat="1">
      <c r="A647" s="13"/>
      <c r="B647" s="228"/>
      <c r="C647" s="229"/>
      <c r="D647" s="221" t="s">
        <v>164</v>
      </c>
      <c r="E647" s="230" t="s">
        <v>19</v>
      </c>
      <c r="F647" s="231" t="s">
        <v>846</v>
      </c>
      <c r="G647" s="229"/>
      <c r="H647" s="232">
        <v>3.1520000000000001</v>
      </c>
      <c r="I647" s="233"/>
      <c r="J647" s="229"/>
      <c r="K647" s="229"/>
      <c r="L647" s="234"/>
      <c r="M647" s="235"/>
      <c r="N647" s="236"/>
      <c r="O647" s="236"/>
      <c r="P647" s="236"/>
      <c r="Q647" s="236"/>
      <c r="R647" s="236"/>
      <c r="S647" s="236"/>
      <c r="T647" s="237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8" t="s">
        <v>164</v>
      </c>
      <c r="AU647" s="238" t="s">
        <v>81</v>
      </c>
      <c r="AV647" s="13" t="s">
        <v>81</v>
      </c>
      <c r="AW647" s="13" t="s">
        <v>33</v>
      </c>
      <c r="AX647" s="13" t="s">
        <v>71</v>
      </c>
      <c r="AY647" s="238" t="s">
        <v>152</v>
      </c>
    </row>
    <row r="648" s="13" customFormat="1">
      <c r="A648" s="13"/>
      <c r="B648" s="228"/>
      <c r="C648" s="229"/>
      <c r="D648" s="221" t="s">
        <v>164</v>
      </c>
      <c r="E648" s="230" t="s">
        <v>19</v>
      </c>
      <c r="F648" s="231" t="s">
        <v>847</v>
      </c>
      <c r="G648" s="229"/>
      <c r="H648" s="232">
        <v>2.8570000000000002</v>
      </c>
      <c r="I648" s="233"/>
      <c r="J648" s="229"/>
      <c r="K648" s="229"/>
      <c r="L648" s="234"/>
      <c r="M648" s="235"/>
      <c r="N648" s="236"/>
      <c r="O648" s="236"/>
      <c r="P648" s="236"/>
      <c r="Q648" s="236"/>
      <c r="R648" s="236"/>
      <c r="S648" s="236"/>
      <c r="T648" s="237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8" t="s">
        <v>164</v>
      </c>
      <c r="AU648" s="238" t="s">
        <v>81</v>
      </c>
      <c r="AV648" s="13" t="s">
        <v>81</v>
      </c>
      <c r="AW648" s="13" t="s">
        <v>33</v>
      </c>
      <c r="AX648" s="13" t="s">
        <v>71</v>
      </c>
      <c r="AY648" s="238" t="s">
        <v>152</v>
      </c>
    </row>
    <row r="649" s="13" customFormat="1">
      <c r="A649" s="13"/>
      <c r="B649" s="228"/>
      <c r="C649" s="229"/>
      <c r="D649" s="221" t="s">
        <v>164</v>
      </c>
      <c r="E649" s="230" t="s">
        <v>19</v>
      </c>
      <c r="F649" s="231" t="s">
        <v>848</v>
      </c>
      <c r="G649" s="229"/>
      <c r="H649" s="232">
        <v>2.3639999999999999</v>
      </c>
      <c r="I649" s="233"/>
      <c r="J649" s="229"/>
      <c r="K649" s="229"/>
      <c r="L649" s="234"/>
      <c r="M649" s="235"/>
      <c r="N649" s="236"/>
      <c r="O649" s="236"/>
      <c r="P649" s="236"/>
      <c r="Q649" s="236"/>
      <c r="R649" s="236"/>
      <c r="S649" s="236"/>
      <c r="T649" s="237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8" t="s">
        <v>164</v>
      </c>
      <c r="AU649" s="238" t="s">
        <v>81</v>
      </c>
      <c r="AV649" s="13" t="s">
        <v>81</v>
      </c>
      <c r="AW649" s="13" t="s">
        <v>33</v>
      </c>
      <c r="AX649" s="13" t="s">
        <v>71</v>
      </c>
      <c r="AY649" s="238" t="s">
        <v>152</v>
      </c>
    </row>
    <row r="650" s="13" customFormat="1">
      <c r="A650" s="13"/>
      <c r="B650" s="228"/>
      <c r="C650" s="229"/>
      <c r="D650" s="221" t="s">
        <v>164</v>
      </c>
      <c r="E650" s="230" t="s">
        <v>19</v>
      </c>
      <c r="F650" s="231" t="s">
        <v>849</v>
      </c>
      <c r="G650" s="229"/>
      <c r="H650" s="232">
        <v>1.5760000000000001</v>
      </c>
      <c r="I650" s="233"/>
      <c r="J650" s="229"/>
      <c r="K650" s="229"/>
      <c r="L650" s="234"/>
      <c r="M650" s="235"/>
      <c r="N650" s="236"/>
      <c r="O650" s="236"/>
      <c r="P650" s="236"/>
      <c r="Q650" s="236"/>
      <c r="R650" s="236"/>
      <c r="S650" s="236"/>
      <c r="T650" s="237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8" t="s">
        <v>164</v>
      </c>
      <c r="AU650" s="238" t="s">
        <v>81</v>
      </c>
      <c r="AV650" s="13" t="s">
        <v>81</v>
      </c>
      <c r="AW650" s="13" t="s">
        <v>33</v>
      </c>
      <c r="AX650" s="13" t="s">
        <v>71</v>
      </c>
      <c r="AY650" s="238" t="s">
        <v>152</v>
      </c>
    </row>
    <row r="651" s="14" customFormat="1">
      <c r="A651" s="14"/>
      <c r="B651" s="239"/>
      <c r="C651" s="240"/>
      <c r="D651" s="221" t="s">
        <v>164</v>
      </c>
      <c r="E651" s="241" t="s">
        <v>19</v>
      </c>
      <c r="F651" s="242" t="s">
        <v>169</v>
      </c>
      <c r="G651" s="240"/>
      <c r="H651" s="243">
        <v>23.739000000000001</v>
      </c>
      <c r="I651" s="244"/>
      <c r="J651" s="240"/>
      <c r="K651" s="240"/>
      <c r="L651" s="245"/>
      <c r="M651" s="246"/>
      <c r="N651" s="247"/>
      <c r="O651" s="247"/>
      <c r="P651" s="247"/>
      <c r="Q651" s="247"/>
      <c r="R651" s="247"/>
      <c r="S651" s="247"/>
      <c r="T651" s="248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49" t="s">
        <v>164</v>
      </c>
      <c r="AU651" s="249" t="s">
        <v>81</v>
      </c>
      <c r="AV651" s="14" t="s">
        <v>158</v>
      </c>
      <c r="AW651" s="14" t="s">
        <v>33</v>
      </c>
      <c r="AX651" s="14" t="s">
        <v>79</v>
      </c>
      <c r="AY651" s="249" t="s">
        <v>152</v>
      </c>
    </row>
    <row r="652" s="2" customFormat="1" ht="24.15" customHeight="1">
      <c r="A652" s="40"/>
      <c r="B652" s="41"/>
      <c r="C652" s="207" t="s">
        <v>850</v>
      </c>
      <c r="D652" s="207" t="s">
        <v>154</v>
      </c>
      <c r="E652" s="208" t="s">
        <v>851</v>
      </c>
      <c r="F652" s="209" t="s">
        <v>852</v>
      </c>
      <c r="G652" s="210" t="s">
        <v>211</v>
      </c>
      <c r="H652" s="211">
        <v>3.2690000000000001</v>
      </c>
      <c r="I652" s="212"/>
      <c r="J652" s="213">
        <f>ROUND(I652*H652,2)</f>
        <v>0</v>
      </c>
      <c r="K652" s="214"/>
      <c r="L652" s="46"/>
      <c r="M652" s="215" t="s">
        <v>19</v>
      </c>
      <c r="N652" s="216" t="s">
        <v>42</v>
      </c>
      <c r="O652" s="86"/>
      <c r="P652" s="217">
        <f>O652*H652</f>
        <v>0</v>
      </c>
      <c r="Q652" s="217">
        <v>0</v>
      </c>
      <c r="R652" s="217">
        <f>Q652*H652</f>
        <v>0</v>
      </c>
      <c r="S652" s="217">
        <v>0.17999999999999999</v>
      </c>
      <c r="T652" s="218">
        <f>S652*H652</f>
        <v>0.58842000000000005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19" t="s">
        <v>158</v>
      </c>
      <c r="AT652" s="219" t="s">
        <v>154</v>
      </c>
      <c r="AU652" s="219" t="s">
        <v>81</v>
      </c>
      <c r="AY652" s="19" t="s">
        <v>152</v>
      </c>
      <c r="BE652" s="220">
        <f>IF(N652="základní",J652,0)</f>
        <v>0</v>
      </c>
      <c r="BF652" s="220">
        <f>IF(N652="snížená",J652,0)</f>
        <v>0</v>
      </c>
      <c r="BG652" s="220">
        <f>IF(N652="zákl. přenesená",J652,0)</f>
        <v>0</v>
      </c>
      <c r="BH652" s="220">
        <f>IF(N652="sníž. přenesená",J652,0)</f>
        <v>0</v>
      </c>
      <c r="BI652" s="220">
        <f>IF(N652="nulová",J652,0)</f>
        <v>0</v>
      </c>
      <c r="BJ652" s="19" t="s">
        <v>79</v>
      </c>
      <c r="BK652" s="220">
        <f>ROUND(I652*H652,2)</f>
        <v>0</v>
      </c>
      <c r="BL652" s="19" t="s">
        <v>158</v>
      </c>
      <c r="BM652" s="219" t="s">
        <v>853</v>
      </c>
    </row>
    <row r="653" s="2" customFormat="1">
      <c r="A653" s="40"/>
      <c r="B653" s="41"/>
      <c r="C653" s="42"/>
      <c r="D653" s="221" t="s">
        <v>160</v>
      </c>
      <c r="E653" s="42"/>
      <c r="F653" s="222" t="s">
        <v>852</v>
      </c>
      <c r="G653" s="42"/>
      <c r="H653" s="42"/>
      <c r="I653" s="223"/>
      <c r="J653" s="42"/>
      <c r="K653" s="42"/>
      <c r="L653" s="46"/>
      <c r="M653" s="224"/>
      <c r="N653" s="225"/>
      <c r="O653" s="86"/>
      <c r="P653" s="86"/>
      <c r="Q653" s="86"/>
      <c r="R653" s="86"/>
      <c r="S653" s="86"/>
      <c r="T653" s="87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T653" s="19" t="s">
        <v>160</v>
      </c>
      <c r="AU653" s="19" t="s">
        <v>81</v>
      </c>
    </row>
    <row r="654" s="13" customFormat="1">
      <c r="A654" s="13"/>
      <c r="B654" s="228"/>
      <c r="C654" s="229"/>
      <c r="D654" s="221" t="s">
        <v>164</v>
      </c>
      <c r="E654" s="230" t="s">
        <v>19</v>
      </c>
      <c r="F654" s="231" t="s">
        <v>854</v>
      </c>
      <c r="G654" s="229"/>
      <c r="H654" s="232">
        <v>1.8899999999999999</v>
      </c>
      <c r="I654" s="233"/>
      <c r="J654" s="229"/>
      <c r="K654" s="229"/>
      <c r="L654" s="234"/>
      <c r="M654" s="235"/>
      <c r="N654" s="236"/>
      <c r="O654" s="236"/>
      <c r="P654" s="236"/>
      <c r="Q654" s="236"/>
      <c r="R654" s="236"/>
      <c r="S654" s="236"/>
      <c r="T654" s="237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8" t="s">
        <v>164</v>
      </c>
      <c r="AU654" s="238" t="s">
        <v>81</v>
      </c>
      <c r="AV654" s="13" t="s">
        <v>81</v>
      </c>
      <c r="AW654" s="13" t="s">
        <v>33</v>
      </c>
      <c r="AX654" s="13" t="s">
        <v>71</v>
      </c>
      <c r="AY654" s="238" t="s">
        <v>152</v>
      </c>
    </row>
    <row r="655" s="13" customFormat="1">
      <c r="A655" s="13"/>
      <c r="B655" s="228"/>
      <c r="C655" s="229"/>
      <c r="D655" s="221" t="s">
        <v>164</v>
      </c>
      <c r="E655" s="230" t="s">
        <v>19</v>
      </c>
      <c r="F655" s="231" t="s">
        <v>855</v>
      </c>
      <c r="G655" s="229"/>
      <c r="H655" s="232">
        <v>1.379</v>
      </c>
      <c r="I655" s="233"/>
      <c r="J655" s="229"/>
      <c r="K655" s="229"/>
      <c r="L655" s="234"/>
      <c r="M655" s="235"/>
      <c r="N655" s="236"/>
      <c r="O655" s="236"/>
      <c r="P655" s="236"/>
      <c r="Q655" s="236"/>
      <c r="R655" s="236"/>
      <c r="S655" s="236"/>
      <c r="T655" s="237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8" t="s">
        <v>164</v>
      </c>
      <c r="AU655" s="238" t="s">
        <v>81</v>
      </c>
      <c r="AV655" s="13" t="s">
        <v>81</v>
      </c>
      <c r="AW655" s="13" t="s">
        <v>33</v>
      </c>
      <c r="AX655" s="13" t="s">
        <v>71</v>
      </c>
      <c r="AY655" s="238" t="s">
        <v>152</v>
      </c>
    </row>
    <row r="656" s="14" customFormat="1">
      <c r="A656" s="14"/>
      <c r="B656" s="239"/>
      <c r="C656" s="240"/>
      <c r="D656" s="221" t="s">
        <v>164</v>
      </c>
      <c r="E656" s="241" t="s">
        <v>19</v>
      </c>
      <c r="F656" s="242" t="s">
        <v>169</v>
      </c>
      <c r="G656" s="240"/>
      <c r="H656" s="243">
        <v>3.2690000000000001</v>
      </c>
      <c r="I656" s="244"/>
      <c r="J656" s="240"/>
      <c r="K656" s="240"/>
      <c r="L656" s="245"/>
      <c r="M656" s="246"/>
      <c r="N656" s="247"/>
      <c r="O656" s="247"/>
      <c r="P656" s="247"/>
      <c r="Q656" s="247"/>
      <c r="R656" s="247"/>
      <c r="S656" s="247"/>
      <c r="T656" s="248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9" t="s">
        <v>164</v>
      </c>
      <c r="AU656" s="249" t="s">
        <v>81</v>
      </c>
      <c r="AV656" s="14" t="s">
        <v>158</v>
      </c>
      <c r="AW656" s="14" t="s">
        <v>33</v>
      </c>
      <c r="AX656" s="14" t="s">
        <v>79</v>
      </c>
      <c r="AY656" s="249" t="s">
        <v>152</v>
      </c>
    </row>
    <row r="657" s="2" customFormat="1" ht="24.15" customHeight="1">
      <c r="A657" s="40"/>
      <c r="B657" s="41"/>
      <c r="C657" s="207" t="s">
        <v>856</v>
      </c>
      <c r="D657" s="207" t="s">
        <v>154</v>
      </c>
      <c r="E657" s="208" t="s">
        <v>857</v>
      </c>
      <c r="F657" s="209" t="s">
        <v>858</v>
      </c>
      <c r="G657" s="210" t="s">
        <v>237</v>
      </c>
      <c r="H657" s="211">
        <v>40.899999999999999</v>
      </c>
      <c r="I657" s="212"/>
      <c r="J657" s="213">
        <f>ROUND(I657*H657,2)</f>
        <v>0</v>
      </c>
      <c r="K657" s="214"/>
      <c r="L657" s="46"/>
      <c r="M657" s="215" t="s">
        <v>19</v>
      </c>
      <c r="N657" s="216" t="s">
        <v>42</v>
      </c>
      <c r="O657" s="86"/>
      <c r="P657" s="217">
        <f>O657*H657</f>
        <v>0</v>
      </c>
      <c r="Q657" s="217">
        <v>0</v>
      </c>
      <c r="R657" s="217">
        <f>Q657*H657</f>
        <v>0</v>
      </c>
      <c r="S657" s="217">
        <v>0.0070000000000000001</v>
      </c>
      <c r="T657" s="218">
        <f>S657*H657</f>
        <v>0.2863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19" t="s">
        <v>158</v>
      </c>
      <c r="AT657" s="219" t="s">
        <v>154</v>
      </c>
      <c r="AU657" s="219" t="s">
        <v>81</v>
      </c>
      <c r="AY657" s="19" t="s">
        <v>152</v>
      </c>
      <c r="BE657" s="220">
        <f>IF(N657="základní",J657,0)</f>
        <v>0</v>
      </c>
      <c r="BF657" s="220">
        <f>IF(N657="snížená",J657,0)</f>
        <v>0</v>
      </c>
      <c r="BG657" s="220">
        <f>IF(N657="zákl. přenesená",J657,0)</f>
        <v>0</v>
      </c>
      <c r="BH657" s="220">
        <f>IF(N657="sníž. přenesená",J657,0)</f>
        <v>0</v>
      </c>
      <c r="BI657" s="220">
        <f>IF(N657="nulová",J657,0)</f>
        <v>0</v>
      </c>
      <c r="BJ657" s="19" t="s">
        <v>79</v>
      </c>
      <c r="BK657" s="220">
        <f>ROUND(I657*H657,2)</f>
        <v>0</v>
      </c>
      <c r="BL657" s="19" t="s">
        <v>158</v>
      </c>
      <c r="BM657" s="219" t="s">
        <v>859</v>
      </c>
    </row>
    <row r="658" s="2" customFormat="1">
      <c r="A658" s="40"/>
      <c r="B658" s="41"/>
      <c r="C658" s="42"/>
      <c r="D658" s="221" t="s">
        <v>160</v>
      </c>
      <c r="E658" s="42"/>
      <c r="F658" s="222" t="s">
        <v>858</v>
      </c>
      <c r="G658" s="42"/>
      <c r="H658" s="42"/>
      <c r="I658" s="223"/>
      <c r="J658" s="42"/>
      <c r="K658" s="42"/>
      <c r="L658" s="46"/>
      <c r="M658" s="224"/>
      <c r="N658" s="225"/>
      <c r="O658" s="86"/>
      <c r="P658" s="86"/>
      <c r="Q658" s="86"/>
      <c r="R658" s="86"/>
      <c r="S658" s="86"/>
      <c r="T658" s="87"/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T658" s="19" t="s">
        <v>160</v>
      </c>
      <c r="AU658" s="19" t="s">
        <v>81</v>
      </c>
    </row>
    <row r="659" s="13" customFormat="1">
      <c r="A659" s="13"/>
      <c r="B659" s="228"/>
      <c r="C659" s="229"/>
      <c r="D659" s="221" t="s">
        <v>164</v>
      </c>
      <c r="E659" s="230" t="s">
        <v>19</v>
      </c>
      <c r="F659" s="231" t="s">
        <v>860</v>
      </c>
      <c r="G659" s="229"/>
      <c r="H659" s="232">
        <v>5.5</v>
      </c>
      <c r="I659" s="233"/>
      <c r="J659" s="229"/>
      <c r="K659" s="229"/>
      <c r="L659" s="234"/>
      <c r="M659" s="235"/>
      <c r="N659" s="236"/>
      <c r="O659" s="236"/>
      <c r="P659" s="236"/>
      <c r="Q659" s="236"/>
      <c r="R659" s="236"/>
      <c r="S659" s="236"/>
      <c r="T659" s="237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8" t="s">
        <v>164</v>
      </c>
      <c r="AU659" s="238" t="s">
        <v>81</v>
      </c>
      <c r="AV659" s="13" t="s">
        <v>81</v>
      </c>
      <c r="AW659" s="13" t="s">
        <v>33</v>
      </c>
      <c r="AX659" s="13" t="s">
        <v>71</v>
      </c>
      <c r="AY659" s="238" t="s">
        <v>152</v>
      </c>
    </row>
    <row r="660" s="13" customFormat="1">
      <c r="A660" s="13"/>
      <c r="B660" s="228"/>
      <c r="C660" s="229"/>
      <c r="D660" s="221" t="s">
        <v>164</v>
      </c>
      <c r="E660" s="230" t="s">
        <v>19</v>
      </c>
      <c r="F660" s="231" t="s">
        <v>861</v>
      </c>
      <c r="G660" s="229"/>
      <c r="H660" s="232">
        <v>16.5</v>
      </c>
      <c r="I660" s="233"/>
      <c r="J660" s="229"/>
      <c r="K660" s="229"/>
      <c r="L660" s="234"/>
      <c r="M660" s="235"/>
      <c r="N660" s="236"/>
      <c r="O660" s="236"/>
      <c r="P660" s="236"/>
      <c r="Q660" s="236"/>
      <c r="R660" s="236"/>
      <c r="S660" s="236"/>
      <c r="T660" s="237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8" t="s">
        <v>164</v>
      </c>
      <c r="AU660" s="238" t="s">
        <v>81</v>
      </c>
      <c r="AV660" s="13" t="s">
        <v>81</v>
      </c>
      <c r="AW660" s="13" t="s">
        <v>33</v>
      </c>
      <c r="AX660" s="13" t="s">
        <v>71</v>
      </c>
      <c r="AY660" s="238" t="s">
        <v>152</v>
      </c>
    </row>
    <row r="661" s="13" customFormat="1">
      <c r="A661" s="13"/>
      <c r="B661" s="228"/>
      <c r="C661" s="229"/>
      <c r="D661" s="221" t="s">
        <v>164</v>
      </c>
      <c r="E661" s="230" t="s">
        <v>19</v>
      </c>
      <c r="F661" s="231" t="s">
        <v>862</v>
      </c>
      <c r="G661" s="229"/>
      <c r="H661" s="232">
        <v>18.899999999999999</v>
      </c>
      <c r="I661" s="233"/>
      <c r="J661" s="229"/>
      <c r="K661" s="229"/>
      <c r="L661" s="234"/>
      <c r="M661" s="235"/>
      <c r="N661" s="236"/>
      <c r="O661" s="236"/>
      <c r="P661" s="236"/>
      <c r="Q661" s="236"/>
      <c r="R661" s="236"/>
      <c r="S661" s="236"/>
      <c r="T661" s="237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8" t="s">
        <v>164</v>
      </c>
      <c r="AU661" s="238" t="s">
        <v>81</v>
      </c>
      <c r="AV661" s="13" t="s">
        <v>81</v>
      </c>
      <c r="AW661" s="13" t="s">
        <v>33</v>
      </c>
      <c r="AX661" s="13" t="s">
        <v>71</v>
      </c>
      <c r="AY661" s="238" t="s">
        <v>152</v>
      </c>
    </row>
    <row r="662" s="14" customFormat="1">
      <c r="A662" s="14"/>
      <c r="B662" s="239"/>
      <c r="C662" s="240"/>
      <c r="D662" s="221" t="s">
        <v>164</v>
      </c>
      <c r="E662" s="241" t="s">
        <v>19</v>
      </c>
      <c r="F662" s="242" t="s">
        <v>169</v>
      </c>
      <c r="G662" s="240"/>
      <c r="H662" s="243">
        <v>40.899999999999999</v>
      </c>
      <c r="I662" s="244"/>
      <c r="J662" s="240"/>
      <c r="K662" s="240"/>
      <c r="L662" s="245"/>
      <c r="M662" s="246"/>
      <c r="N662" s="247"/>
      <c r="O662" s="247"/>
      <c r="P662" s="247"/>
      <c r="Q662" s="247"/>
      <c r="R662" s="247"/>
      <c r="S662" s="247"/>
      <c r="T662" s="248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9" t="s">
        <v>164</v>
      </c>
      <c r="AU662" s="249" t="s">
        <v>81</v>
      </c>
      <c r="AV662" s="14" t="s">
        <v>158</v>
      </c>
      <c r="AW662" s="14" t="s">
        <v>33</v>
      </c>
      <c r="AX662" s="14" t="s">
        <v>79</v>
      </c>
      <c r="AY662" s="249" t="s">
        <v>152</v>
      </c>
    </row>
    <row r="663" s="2" customFormat="1" ht="24.15" customHeight="1">
      <c r="A663" s="40"/>
      <c r="B663" s="41"/>
      <c r="C663" s="207" t="s">
        <v>863</v>
      </c>
      <c r="D663" s="207" t="s">
        <v>154</v>
      </c>
      <c r="E663" s="208" t="s">
        <v>864</v>
      </c>
      <c r="F663" s="209" t="s">
        <v>865</v>
      </c>
      <c r="G663" s="210" t="s">
        <v>237</v>
      </c>
      <c r="H663" s="211">
        <v>2.1000000000000001</v>
      </c>
      <c r="I663" s="212"/>
      <c r="J663" s="213">
        <f>ROUND(I663*H663,2)</f>
        <v>0</v>
      </c>
      <c r="K663" s="214"/>
      <c r="L663" s="46"/>
      <c r="M663" s="215" t="s">
        <v>19</v>
      </c>
      <c r="N663" s="216" t="s">
        <v>42</v>
      </c>
      <c r="O663" s="86"/>
      <c r="P663" s="217">
        <f>O663*H663</f>
        <v>0</v>
      </c>
      <c r="Q663" s="217">
        <v>0</v>
      </c>
      <c r="R663" s="217">
        <f>Q663*H663</f>
        <v>0</v>
      </c>
      <c r="S663" s="217">
        <v>0.0089999999999999993</v>
      </c>
      <c r="T663" s="218">
        <f>S663*H663</f>
        <v>0.0189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19" t="s">
        <v>158</v>
      </c>
      <c r="AT663" s="219" t="s">
        <v>154</v>
      </c>
      <c r="AU663" s="219" t="s">
        <v>81</v>
      </c>
      <c r="AY663" s="19" t="s">
        <v>152</v>
      </c>
      <c r="BE663" s="220">
        <f>IF(N663="základní",J663,0)</f>
        <v>0</v>
      </c>
      <c r="BF663" s="220">
        <f>IF(N663="snížená",J663,0)</f>
        <v>0</v>
      </c>
      <c r="BG663" s="220">
        <f>IF(N663="zákl. přenesená",J663,0)</f>
        <v>0</v>
      </c>
      <c r="BH663" s="220">
        <f>IF(N663="sníž. přenesená",J663,0)</f>
        <v>0</v>
      </c>
      <c r="BI663" s="220">
        <f>IF(N663="nulová",J663,0)</f>
        <v>0</v>
      </c>
      <c r="BJ663" s="19" t="s">
        <v>79</v>
      </c>
      <c r="BK663" s="220">
        <f>ROUND(I663*H663,2)</f>
        <v>0</v>
      </c>
      <c r="BL663" s="19" t="s">
        <v>158</v>
      </c>
      <c r="BM663" s="219" t="s">
        <v>866</v>
      </c>
    </row>
    <row r="664" s="2" customFormat="1">
      <c r="A664" s="40"/>
      <c r="B664" s="41"/>
      <c r="C664" s="42"/>
      <c r="D664" s="221" t="s">
        <v>160</v>
      </c>
      <c r="E664" s="42"/>
      <c r="F664" s="222" t="s">
        <v>865</v>
      </c>
      <c r="G664" s="42"/>
      <c r="H664" s="42"/>
      <c r="I664" s="223"/>
      <c r="J664" s="42"/>
      <c r="K664" s="42"/>
      <c r="L664" s="46"/>
      <c r="M664" s="224"/>
      <c r="N664" s="225"/>
      <c r="O664" s="86"/>
      <c r="P664" s="86"/>
      <c r="Q664" s="86"/>
      <c r="R664" s="86"/>
      <c r="S664" s="86"/>
      <c r="T664" s="87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T664" s="19" t="s">
        <v>160</v>
      </c>
      <c r="AU664" s="19" t="s">
        <v>81</v>
      </c>
    </row>
    <row r="665" s="2" customFormat="1" ht="24.15" customHeight="1">
      <c r="A665" s="40"/>
      <c r="B665" s="41"/>
      <c r="C665" s="207" t="s">
        <v>867</v>
      </c>
      <c r="D665" s="207" t="s">
        <v>154</v>
      </c>
      <c r="E665" s="208" t="s">
        <v>868</v>
      </c>
      <c r="F665" s="209" t="s">
        <v>869</v>
      </c>
      <c r="G665" s="210" t="s">
        <v>237</v>
      </c>
      <c r="H665" s="211">
        <v>9</v>
      </c>
      <c r="I665" s="212"/>
      <c r="J665" s="213">
        <f>ROUND(I665*H665,2)</f>
        <v>0</v>
      </c>
      <c r="K665" s="214"/>
      <c r="L665" s="46"/>
      <c r="M665" s="215" t="s">
        <v>19</v>
      </c>
      <c r="N665" s="216" t="s">
        <v>42</v>
      </c>
      <c r="O665" s="86"/>
      <c r="P665" s="217">
        <f>O665*H665</f>
        <v>0</v>
      </c>
      <c r="Q665" s="217">
        <v>0</v>
      </c>
      <c r="R665" s="217">
        <f>Q665*H665</f>
        <v>0</v>
      </c>
      <c r="S665" s="217">
        <v>0.040000000000000001</v>
      </c>
      <c r="T665" s="218">
        <f>S665*H665</f>
        <v>0.35999999999999999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19" t="s">
        <v>158</v>
      </c>
      <c r="AT665" s="219" t="s">
        <v>154</v>
      </c>
      <c r="AU665" s="219" t="s">
        <v>81</v>
      </c>
      <c r="AY665" s="19" t="s">
        <v>152</v>
      </c>
      <c r="BE665" s="220">
        <f>IF(N665="základní",J665,0)</f>
        <v>0</v>
      </c>
      <c r="BF665" s="220">
        <f>IF(N665="snížená",J665,0)</f>
        <v>0</v>
      </c>
      <c r="BG665" s="220">
        <f>IF(N665="zákl. přenesená",J665,0)</f>
        <v>0</v>
      </c>
      <c r="BH665" s="220">
        <f>IF(N665="sníž. přenesená",J665,0)</f>
        <v>0</v>
      </c>
      <c r="BI665" s="220">
        <f>IF(N665="nulová",J665,0)</f>
        <v>0</v>
      </c>
      <c r="BJ665" s="19" t="s">
        <v>79</v>
      </c>
      <c r="BK665" s="220">
        <f>ROUND(I665*H665,2)</f>
        <v>0</v>
      </c>
      <c r="BL665" s="19" t="s">
        <v>158</v>
      </c>
      <c r="BM665" s="219" t="s">
        <v>870</v>
      </c>
    </row>
    <row r="666" s="2" customFormat="1">
      <c r="A666" s="40"/>
      <c r="B666" s="41"/>
      <c r="C666" s="42"/>
      <c r="D666" s="221" t="s">
        <v>160</v>
      </c>
      <c r="E666" s="42"/>
      <c r="F666" s="222" t="s">
        <v>869</v>
      </c>
      <c r="G666" s="42"/>
      <c r="H666" s="42"/>
      <c r="I666" s="223"/>
      <c r="J666" s="42"/>
      <c r="K666" s="42"/>
      <c r="L666" s="46"/>
      <c r="M666" s="224"/>
      <c r="N666" s="225"/>
      <c r="O666" s="86"/>
      <c r="P666" s="86"/>
      <c r="Q666" s="86"/>
      <c r="R666" s="86"/>
      <c r="S666" s="86"/>
      <c r="T666" s="87"/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T666" s="19" t="s">
        <v>160</v>
      </c>
      <c r="AU666" s="19" t="s">
        <v>81</v>
      </c>
    </row>
    <row r="667" s="13" customFormat="1">
      <c r="A667" s="13"/>
      <c r="B667" s="228"/>
      <c r="C667" s="229"/>
      <c r="D667" s="221" t="s">
        <v>164</v>
      </c>
      <c r="E667" s="230" t="s">
        <v>19</v>
      </c>
      <c r="F667" s="231" t="s">
        <v>871</v>
      </c>
      <c r="G667" s="229"/>
      <c r="H667" s="232">
        <v>9</v>
      </c>
      <c r="I667" s="233"/>
      <c r="J667" s="229"/>
      <c r="K667" s="229"/>
      <c r="L667" s="234"/>
      <c r="M667" s="235"/>
      <c r="N667" s="236"/>
      <c r="O667" s="236"/>
      <c r="P667" s="236"/>
      <c r="Q667" s="236"/>
      <c r="R667" s="236"/>
      <c r="S667" s="236"/>
      <c r="T667" s="237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8" t="s">
        <v>164</v>
      </c>
      <c r="AU667" s="238" t="s">
        <v>81</v>
      </c>
      <c r="AV667" s="13" t="s">
        <v>81</v>
      </c>
      <c r="AW667" s="13" t="s">
        <v>33</v>
      </c>
      <c r="AX667" s="13" t="s">
        <v>79</v>
      </c>
      <c r="AY667" s="238" t="s">
        <v>152</v>
      </c>
    </row>
    <row r="668" s="2" customFormat="1" ht="24.15" customHeight="1">
      <c r="A668" s="40"/>
      <c r="B668" s="41"/>
      <c r="C668" s="207" t="s">
        <v>872</v>
      </c>
      <c r="D668" s="207" t="s">
        <v>154</v>
      </c>
      <c r="E668" s="208" t="s">
        <v>873</v>
      </c>
      <c r="F668" s="209" t="s">
        <v>874</v>
      </c>
      <c r="G668" s="210" t="s">
        <v>262</v>
      </c>
      <c r="H668" s="211">
        <v>1</v>
      </c>
      <c r="I668" s="212"/>
      <c r="J668" s="213">
        <f>ROUND(I668*H668,2)</f>
        <v>0</v>
      </c>
      <c r="K668" s="214"/>
      <c r="L668" s="46"/>
      <c r="M668" s="215" t="s">
        <v>19</v>
      </c>
      <c r="N668" s="216" t="s">
        <v>42</v>
      </c>
      <c r="O668" s="86"/>
      <c r="P668" s="217">
        <f>O668*H668</f>
        <v>0</v>
      </c>
      <c r="Q668" s="217">
        <v>0</v>
      </c>
      <c r="R668" s="217">
        <f>Q668*H668</f>
        <v>0</v>
      </c>
      <c r="S668" s="217">
        <v>0.044999999999999998</v>
      </c>
      <c r="T668" s="218">
        <f>S668*H668</f>
        <v>0.044999999999999998</v>
      </c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R668" s="219" t="s">
        <v>158</v>
      </c>
      <c r="AT668" s="219" t="s">
        <v>154</v>
      </c>
      <c r="AU668" s="219" t="s">
        <v>81</v>
      </c>
      <c r="AY668" s="19" t="s">
        <v>152</v>
      </c>
      <c r="BE668" s="220">
        <f>IF(N668="základní",J668,0)</f>
        <v>0</v>
      </c>
      <c r="BF668" s="220">
        <f>IF(N668="snížená",J668,0)</f>
        <v>0</v>
      </c>
      <c r="BG668" s="220">
        <f>IF(N668="zákl. přenesená",J668,0)</f>
        <v>0</v>
      </c>
      <c r="BH668" s="220">
        <f>IF(N668="sníž. přenesená",J668,0)</f>
        <v>0</v>
      </c>
      <c r="BI668" s="220">
        <f>IF(N668="nulová",J668,0)</f>
        <v>0</v>
      </c>
      <c r="BJ668" s="19" t="s">
        <v>79</v>
      </c>
      <c r="BK668" s="220">
        <f>ROUND(I668*H668,2)</f>
        <v>0</v>
      </c>
      <c r="BL668" s="19" t="s">
        <v>158</v>
      </c>
      <c r="BM668" s="219" t="s">
        <v>875</v>
      </c>
    </row>
    <row r="669" s="2" customFormat="1">
      <c r="A669" s="40"/>
      <c r="B669" s="41"/>
      <c r="C669" s="42"/>
      <c r="D669" s="221" t="s">
        <v>160</v>
      </c>
      <c r="E669" s="42"/>
      <c r="F669" s="222" t="s">
        <v>874</v>
      </c>
      <c r="G669" s="42"/>
      <c r="H669" s="42"/>
      <c r="I669" s="223"/>
      <c r="J669" s="42"/>
      <c r="K669" s="42"/>
      <c r="L669" s="46"/>
      <c r="M669" s="224"/>
      <c r="N669" s="225"/>
      <c r="O669" s="86"/>
      <c r="P669" s="86"/>
      <c r="Q669" s="86"/>
      <c r="R669" s="86"/>
      <c r="S669" s="86"/>
      <c r="T669" s="87"/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T669" s="19" t="s">
        <v>160</v>
      </c>
      <c r="AU669" s="19" t="s">
        <v>81</v>
      </c>
    </row>
    <row r="670" s="2" customFormat="1" ht="24.15" customHeight="1">
      <c r="A670" s="40"/>
      <c r="B670" s="41"/>
      <c r="C670" s="207" t="s">
        <v>876</v>
      </c>
      <c r="D670" s="207" t="s">
        <v>154</v>
      </c>
      <c r="E670" s="208" t="s">
        <v>877</v>
      </c>
      <c r="F670" s="209" t="s">
        <v>878</v>
      </c>
      <c r="G670" s="210" t="s">
        <v>211</v>
      </c>
      <c r="H670" s="211">
        <v>14.67</v>
      </c>
      <c r="I670" s="212"/>
      <c r="J670" s="213">
        <f>ROUND(I670*H670,2)</f>
        <v>0</v>
      </c>
      <c r="K670" s="214"/>
      <c r="L670" s="46"/>
      <c r="M670" s="215" t="s">
        <v>19</v>
      </c>
      <c r="N670" s="216" t="s">
        <v>42</v>
      </c>
      <c r="O670" s="86"/>
      <c r="P670" s="217">
        <f>O670*H670</f>
        <v>0</v>
      </c>
      <c r="Q670" s="217">
        <v>0</v>
      </c>
      <c r="R670" s="217">
        <f>Q670*H670</f>
        <v>0</v>
      </c>
      <c r="S670" s="217">
        <v>0.068000000000000005</v>
      </c>
      <c r="T670" s="218">
        <f>S670*H670</f>
        <v>0.99756000000000011</v>
      </c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R670" s="219" t="s">
        <v>158</v>
      </c>
      <c r="AT670" s="219" t="s">
        <v>154</v>
      </c>
      <c r="AU670" s="219" t="s">
        <v>81</v>
      </c>
      <c r="AY670" s="19" t="s">
        <v>152</v>
      </c>
      <c r="BE670" s="220">
        <f>IF(N670="základní",J670,0)</f>
        <v>0</v>
      </c>
      <c r="BF670" s="220">
        <f>IF(N670="snížená",J670,0)</f>
        <v>0</v>
      </c>
      <c r="BG670" s="220">
        <f>IF(N670="zákl. přenesená",J670,0)</f>
        <v>0</v>
      </c>
      <c r="BH670" s="220">
        <f>IF(N670="sníž. přenesená",J670,0)</f>
        <v>0</v>
      </c>
      <c r="BI670" s="220">
        <f>IF(N670="nulová",J670,0)</f>
        <v>0</v>
      </c>
      <c r="BJ670" s="19" t="s">
        <v>79</v>
      </c>
      <c r="BK670" s="220">
        <f>ROUND(I670*H670,2)</f>
        <v>0</v>
      </c>
      <c r="BL670" s="19" t="s">
        <v>158</v>
      </c>
      <c r="BM670" s="219" t="s">
        <v>879</v>
      </c>
    </row>
    <row r="671" s="2" customFormat="1">
      <c r="A671" s="40"/>
      <c r="B671" s="41"/>
      <c r="C671" s="42"/>
      <c r="D671" s="221" t="s">
        <v>160</v>
      </c>
      <c r="E671" s="42"/>
      <c r="F671" s="222" t="s">
        <v>878</v>
      </c>
      <c r="G671" s="42"/>
      <c r="H671" s="42"/>
      <c r="I671" s="223"/>
      <c r="J671" s="42"/>
      <c r="K671" s="42"/>
      <c r="L671" s="46"/>
      <c r="M671" s="224"/>
      <c r="N671" s="225"/>
      <c r="O671" s="86"/>
      <c r="P671" s="86"/>
      <c r="Q671" s="86"/>
      <c r="R671" s="86"/>
      <c r="S671" s="86"/>
      <c r="T671" s="87"/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T671" s="19" t="s">
        <v>160</v>
      </c>
      <c r="AU671" s="19" t="s">
        <v>81</v>
      </c>
    </row>
    <row r="672" s="13" customFormat="1">
      <c r="A672" s="13"/>
      <c r="B672" s="228"/>
      <c r="C672" s="229"/>
      <c r="D672" s="221" t="s">
        <v>164</v>
      </c>
      <c r="E672" s="230" t="s">
        <v>19</v>
      </c>
      <c r="F672" s="231" t="s">
        <v>880</v>
      </c>
      <c r="G672" s="229"/>
      <c r="H672" s="232">
        <v>3.7200000000000002</v>
      </c>
      <c r="I672" s="233"/>
      <c r="J672" s="229"/>
      <c r="K672" s="229"/>
      <c r="L672" s="234"/>
      <c r="M672" s="235"/>
      <c r="N672" s="236"/>
      <c r="O672" s="236"/>
      <c r="P672" s="236"/>
      <c r="Q672" s="236"/>
      <c r="R672" s="236"/>
      <c r="S672" s="236"/>
      <c r="T672" s="237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8" t="s">
        <v>164</v>
      </c>
      <c r="AU672" s="238" t="s">
        <v>81</v>
      </c>
      <c r="AV672" s="13" t="s">
        <v>81</v>
      </c>
      <c r="AW672" s="13" t="s">
        <v>33</v>
      </c>
      <c r="AX672" s="13" t="s">
        <v>71</v>
      </c>
      <c r="AY672" s="238" t="s">
        <v>152</v>
      </c>
    </row>
    <row r="673" s="13" customFormat="1">
      <c r="A673" s="13"/>
      <c r="B673" s="228"/>
      <c r="C673" s="229"/>
      <c r="D673" s="221" t="s">
        <v>164</v>
      </c>
      <c r="E673" s="230" t="s">
        <v>19</v>
      </c>
      <c r="F673" s="231" t="s">
        <v>881</v>
      </c>
      <c r="G673" s="229"/>
      <c r="H673" s="232">
        <v>10.949999999999999</v>
      </c>
      <c r="I673" s="233"/>
      <c r="J673" s="229"/>
      <c r="K673" s="229"/>
      <c r="L673" s="234"/>
      <c r="M673" s="235"/>
      <c r="N673" s="236"/>
      <c r="O673" s="236"/>
      <c r="P673" s="236"/>
      <c r="Q673" s="236"/>
      <c r="R673" s="236"/>
      <c r="S673" s="236"/>
      <c r="T673" s="237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8" t="s">
        <v>164</v>
      </c>
      <c r="AU673" s="238" t="s">
        <v>81</v>
      </c>
      <c r="AV673" s="13" t="s">
        <v>81</v>
      </c>
      <c r="AW673" s="13" t="s">
        <v>33</v>
      </c>
      <c r="AX673" s="13" t="s">
        <v>71</v>
      </c>
      <c r="AY673" s="238" t="s">
        <v>152</v>
      </c>
    </row>
    <row r="674" s="14" customFormat="1">
      <c r="A674" s="14"/>
      <c r="B674" s="239"/>
      <c r="C674" s="240"/>
      <c r="D674" s="221" t="s">
        <v>164</v>
      </c>
      <c r="E674" s="241" t="s">
        <v>19</v>
      </c>
      <c r="F674" s="242" t="s">
        <v>169</v>
      </c>
      <c r="G674" s="240"/>
      <c r="H674" s="243">
        <v>14.67</v>
      </c>
      <c r="I674" s="244"/>
      <c r="J674" s="240"/>
      <c r="K674" s="240"/>
      <c r="L674" s="245"/>
      <c r="M674" s="246"/>
      <c r="N674" s="247"/>
      <c r="O674" s="247"/>
      <c r="P674" s="247"/>
      <c r="Q674" s="247"/>
      <c r="R674" s="247"/>
      <c r="S674" s="247"/>
      <c r="T674" s="248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9" t="s">
        <v>164</v>
      </c>
      <c r="AU674" s="249" t="s">
        <v>81</v>
      </c>
      <c r="AV674" s="14" t="s">
        <v>158</v>
      </c>
      <c r="AW674" s="14" t="s">
        <v>33</v>
      </c>
      <c r="AX674" s="14" t="s">
        <v>79</v>
      </c>
      <c r="AY674" s="249" t="s">
        <v>152</v>
      </c>
    </row>
    <row r="675" s="2" customFormat="1" ht="24.15" customHeight="1">
      <c r="A675" s="40"/>
      <c r="B675" s="41"/>
      <c r="C675" s="207" t="s">
        <v>882</v>
      </c>
      <c r="D675" s="207" t="s">
        <v>154</v>
      </c>
      <c r="E675" s="208" t="s">
        <v>883</v>
      </c>
      <c r="F675" s="209" t="s">
        <v>884</v>
      </c>
      <c r="G675" s="210" t="s">
        <v>211</v>
      </c>
      <c r="H675" s="211">
        <v>68</v>
      </c>
      <c r="I675" s="212"/>
      <c r="J675" s="213">
        <f>ROUND(I675*H675,2)</f>
        <v>0</v>
      </c>
      <c r="K675" s="214"/>
      <c r="L675" s="46"/>
      <c r="M675" s="215" t="s">
        <v>19</v>
      </c>
      <c r="N675" s="216" t="s">
        <v>42</v>
      </c>
      <c r="O675" s="86"/>
      <c r="P675" s="217">
        <f>O675*H675</f>
        <v>0</v>
      </c>
      <c r="Q675" s="217">
        <v>0</v>
      </c>
      <c r="R675" s="217">
        <f>Q675*H675</f>
        <v>0</v>
      </c>
      <c r="S675" s="217">
        <v>0.01</v>
      </c>
      <c r="T675" s="218">
        <f>S675*H675</f>
        <v>0.68000000000000005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19" t="s">
        <v>158</v>
      </c>
      <c r="AT675" s="219" t="s">
        <v>154</v>
      </c>
      <c r="AU675" s="219" t="s">
        <v>81</v>
      </c>
      <c r="AY675" s="19" t="s">
        <v>152</v>
      </c>
      <c r="BE675" s="220">
        <f>IF(N675="základní",J675,0)</f>
        <v>0</v>
      </c>
      <c r="BF675" s="220">
        <f>IF(N675="snížená",J675,0)</f>
        <v>0</v>
      </c>
      <c r="BG675" s="220">
        <f>IF(N675="zákl. přenesená",J675,0)</f>
        <v>0</v>
      </c>
      <c r="BH675" s="220">
        <f>IF(N675="sníž. přenesená",J675,0)</f>
        <v>0</v>
      </c>
      <c r="BI675" s="220">
        <f>IF(N675="nulová",J675,0)</f>
        <v>0</v>
      </c>
      <c r="BJ675" s="19" t="s">
        <v>79</v>
      </c>
      <c r="BK675" s="220">
        <f>ROUND(I675*H675,2)</f>
        <v>0</v>
      </c>
      <c r="BL675" s="19" t="s">
        <v>158</v>
      </c>
      <c r="BM675" s="219" t="s">
        <v>885</v>
      </c>
    </row>
    <row r="676" s="2" customFormat="1">
      <c r="A676" s="40"/>
      <c r="B676" s="41"/>
      <c r="C676" s="42"/>
      <c r="D676" s="221" t="s">
        <v>160</v>
      </c>
      <c r="E676" s="42"/>
      <c r="F676" s="222" t="s">
        <v>884</v>
      </c>
      <c r="G676" s="42"/>
      <c r="H676" s="42"/>
      <c r="I676" s="223"/>
      <c r="J676" s="42"/>
      <c r="K676" s="42"/>
      <c r="L676" s="46"/>
      <c r="M676" s="224"/>
      <c r="N676" s="225"/>
      <c r="O676" s="86"/>
      <c r="P676" s="86"/>
      <c r="Q676" s="86"/>
      <c r="R676" s="86"/>
      <c r="S676" s="86"/>
      <c r="T676" s="87"/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T676" s="19" t="s">
        <v>160</v>
      </c>
      <c r="AU676" s="19" t="s">
        <v>81</v>
      </c>
    </row>
    <row r="677" s="13" customFormat="1">
      <c r="A677" s="13"/>
      <c r="B677" s="228"/>
      <c r="C677" s="229"/>
      <c r="D677" s="221" t="s">
        <v>164</v>
      </c>
      <c r="E677" s="230" t="s">
        <v>19</v>
      </c>
      <c r="F677" s="231" t="s">
        <v>886</v>
      </c>
      <c r="G677" s="229"/>
      <c r="H677" s="232">
        <v>68</v>
      </c>
      <c r="I677" s="233"/>
      <c r="J677" s="229"/>
      <c r="K677" s="229"/>
      <c r="L677" s="234"/>
      <c r="M677" s="235"/>
      <c r="N677" s="236"/>
      <c r="O677" s="236"/>
      <c r="P677" s="236"/>
      <c r="Q677" s="236"/>
      <c r="R677" s="236"/>
      <c r="S677" s="236"/>
      <c r="T677" s="237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8" t="s">
        <v>164</v>
      </c>
      <c r="AU677" s="238" t="s">
        <v>81</v>
      </c>
      <c r="AV677" s="13" t="s">
        <v>81</v>
      </c>
      <c r="AW677" s="13" t="s">
        <v>33</v>
      </c>
      <c r="AX677" s="13" t="s">
        <v>79</v>
      </c>
      <c r="AY677" s="238" t="s">
        <v>152</v>
      </c>
    </row>
    <row r="678" s="2" customFormat="1" ht="24.15" customHeight="1">
      <c r="A678" s="40"/>
      <c r="B678" s="41"/>
      <c r="C678" s="207" t="s">
        <v>887</v>
      </c>
      <c r="D678" s="207" t="s">
        <v>154</v>
      </c>
      <c r="E678" s="208" t="s">
        <v>888</v>
      </c>
      <c r="F678" s="209" t="s">
        <v>889</v>
      </c>
      <c r="G678" s="210" t="s">
        <v>211</v>
      </c>
      <c r="H678" s="211">
        <v>8.0190000000000001</v>
      </c>
      <c r="I678" s="212"/>
      <c r="J678" s="213">
        <f>ROUND(I678*H678,2)</f>
        <v>0</v>
      </c>
      <c r="K678" s="214"/>
      <c r="L678" s="46"/>
      <c r="M678" s="215" t="s">
        <v>19</v>
      </c>
      <c r="N678" s="216" t="s">
        <v>42</v>
      </c>
      <c r="O678" s="86"/>
      <c r="P678" s="217">
        <f>O678*H678</f>
        <v>0</v>
      </c>
      <c r="Q678" s="217">
        <v>0</v>
      </c>
      <c r="R678" s="217">
        <f>Q678*H678</f>
        <v>0</v>
      </c>
      <c r="S678" s="217">
        <v>0.017250000000000001</v>
      </c>
      <c r="T678" s="218">
        <f>S678*H678</f>
        <v>0.13832775000000003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19" t="s">
        <v>158</v>
      </c>
      <c r="AT678" s="219" t="s">
        <v>154</v>
      </c>
      <c r="AU678" s="219" t="s">
        <v>81</v>
      </c>
      <c r="AY678" s="19" t="s">
        <v>152</v>
      </c>
      <c r="BE678" s="220">
        <f>IF(N678="základní",J678,0)</f>
        <v>0</v>
      </c>
      <c r="BF678" s="220">
        <f>IF(N678="snížená",J678,0)</f>
        <v>0</v>
      </c>
      <c r="BG678" s="220">
        <f>IF(N678="zákl. přenesená",J678,0)</f>
        <v>0</v>
      </c>
      <c r="BH678" s="220">
        <f>IF(N678="sníž. přenesená",J678,0)</f>
        <v>0</v>
      </c>
      <c r="BI678" s="220">
        <f>IF(N678="nulová",J678,0)</f>
        <v>0</v>
      </c>
      <c r="BJ678" s="19" t="s">
        <v>79</v>
      </c>
      <c r="BK678" s="220">
        <f>ROUND(I678*H678,2)</f>
        <v>0</v>
      </c>
      <c r="BL678" s="19" t="s">
        <v>158</v>
      </c>
      <c r="BM678" s="219" t="s">
        <v>890</v>
      </c>
    </row>
    <row r="679" s="2" customFormat="1">
      <c r="A679" s="40"/>
      <c r="B679" s="41"/>
      <c r="C679" s="42"/>
      <c r="D679" s="221" t="s">
        <v>160</v>
      </c>
      <c r="E679" s="42"/>
      <c r="F679" s="222" t="s">
        <v>889</v>
      </c>
      <c r="G679" s="42"/>
      <c r="H679" s="42"/>
      <c r="I679" s="223"/>
      <c r="J679" s="42"/>
      <c r="K679" s="42"/>
      <c r="L679" s="46"/>
      <c r="M679" s="224"/>
      <c r="N679" s="225"/>
      <c r="O679" s="86"/>
      <c r="P679" s="86"/>
      <c r="Q679" s="86"/>
      <c r="R679" s="86"/>
      <c r="S679" s="86"/>
      <c r="T679" s="87"/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T679" s="19" t="s">
        <v>160</v>
      </c>
      <c r="AU679" s="19" t="s">
        <v>81</v>
      </c>
    </row>
    <row r="680" s="13" customFormat="1">
      <c r="A680" s="13"/>
      <c r="B680" s="228"/>
      <c r="C680" s="229"/>
      <c r="D680" s="221" t="s">
        <v>164</v>
      </c>
      <c r="E680" s="230" t="s">
        <v>19</v>
      </c>
      <c r="F680" s="231" t="s">
        <v>891</v>
      </c>
      <c r="G680" s="229"/>
      <c r="H680" s="232">
        <v>8.0190000000000001</v>
      </c>
      <c r="I680" s="233"/>
      <c r="J680" s="229"/>
      <c r="K680" s="229"/>
      <c r="L680" s="234"/>
      <c r="M680" s="235"/>
      <c r="N680" s="236"/>
      <c r="O680" s="236"/>
      <c r="P680" s="236"/>
      <c r="Q680" s="236"/>
      <c r="R680" s="236"/>
      <c r="S680" s="236"/>
      <c r="T680" s="237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8" t="s">
        <v>164</v>
      </c>
      <c r="AU680" s="238" t="s">
        <v>81</v>
      </c>
      <c r="AV680" s="13" t="s">
        <v>81</v>
      </c>
      <c r="AW680" s="13" t="s">
        <v>33</v>
      </c>
      <c r="AX680" s="13" t="s">
        <v>79</v>
      </c>
      <c r="AY680" s="238" t="s">
        <v>152</v>
      </c>
    </row>
    <row r="681" s="2" customFormat="1" ht="16.5" customHeight="1">
      <c r="A681" s="40"/>
      <c r="B681" s="41"/>
      <c r="C681" s="207" t="s">
        <v>892</v>
      </c>
      <c r="D681" s="207" t="s">
        <v>154</v>
      </c>
      <c r="E681" s="208" t="s">
        <v>893</v>
      </c>
      <c r="F681" s="209" t="s">
        <v>894</v>
      </c>
      <c r="G681" s="210" t="s">
        <v>211</v>
      </c>
      <c r="H681" s="211">
        <v>38.93</v>
      </c>
      <c r="I681" s="212"/>
      <c r="J681" s="213">
        <f>ROUND(I681*H681,2)</f>
        <v>0</v>
      </c>
      <c r="K681" s="214"/>
      <c r="L681" s="46"/>
      <c r="M681" s="215" t="s">
        <v>19</v>
      </c>
      <c r="N681" s="216" t="s">
        <v>42</v>
      </c>
      <c r="O681" s="86"/>
      <c r="P681" s="217">
        <f>O681*H681</f>
        <v>0</v>
      </c>
      <c r="Q681" s="217">
        <v>0</v>
      </c>
      <c r="R681" s="217">
        <f>Q681*H681</f>
        <v>0</v>
      </c>
      <c r="S681" s="217">
        <v>0.025000000000000001</v>
      </c>
      <c r="T681" s="218">
        <f>S681*H681</f>
        <v>0.97325000000000006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19" t="s">
        <v>158</v>
      </c>
      <c r="AT681" s="219" t="s">
        <v>154</v>
      </c>
      <c r="AU681" s="219" t="s">
        <v>81</v>
      </c>
      <c r="AY681" s="19" t="s">
        <v>152</v>
      </c>
      <c r="BE681" s="220">
        <f>IF(N681="základní",J681,0)</f>
        <v>0</v>
      </c>
      <c r="BF681" s="220">
        <f>IF(N681="snížená",J681,0)</f>
        <v>0</v>
      </c>
      <c r="BG681" s="220">
        <f>IF(N681="zákl. přenesená",J681,0)</f>
        <v>0</v>
      </c>
      <c r="BH681" s="220">
        <f>IF(N681="sníž. přenesená",J681,0)</f>
        <v>0</v>
      </c>
      <c r="BI681" s="220">
        <f>IF(N681="nulová",J681,0)</f>
        <v>0</v>
      </c>
      <c r="BJ681" s="19" t="s">
        <v>79</v>
      </c>
      <c r="BK681" s="220">
        <f>ROUND(I681*H681,2)</f>
        <v>0</v>
      </c>
      <c r="BL681" s="19" t="s">
        <v>158</v>
      </c>
      <c r="BM681" s="219" t="s">
        <v>895</v>
      </c>
    </row>
    <row r="682" s="2" customFormat="1">
      <c r="A682" s="40"/>
      <c r="B682" s="41"/>
      <c r="C682" s="42"/>
      <c r="D682" s="221" t="s">
        <v>160</v>
      </c>
      <c r="E682" s="42"/>
      <c r="F682" s="222" t="s">
        <v>894</v>
      </c>
      <c r="G682" s="42"/>
      <c r="H682" s="42"/>
      <c r="I682" s="223"/>
      <c r="J682" s="42"/>
      <c r="K682" s="42"/>
      <c r="L682" s="46"/>
      <c r="M682" s="224"/>
      <c r="N682" s="225"/>
      <c r="O682" s="86"/>
      <c r="P682" s="86"/>
      <c r="Q682" s="86"/>
      <c r="R682" s="86"/>
      <c r="S682" s="86"/>
      <c r="T682" s="87"/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T682" s="19" t="s">
        <v>160</v>
      </c>
      <c r="AU682" s="19" t="s">
        <v>81</v>
      </c>
    </row>
    <row r="683" s="13" customFormat="1">
      <c r="A683" s="13"/>
      <c r="B683" s="228"/>
      <c r="C683" s="229"/>
      <c r="D683" s="221" t="s">
        <v>164</v>
      </c>
      <c r="E683" s="230" t="s">
        <v>19</v>
      </c>
      <c r="F683" s="231" t="s">
        <v>896</v>
      </c>
      <c r="G683" s="229"/>
      <c r="H683" s="232">
        <v>38.93</v>
      </c>
      <c r="I683" s="233"/>
      <c r="J683" s="229"/>
      <c r="K683" s="229"/>
      <c r="L683" s="234"/>
      <c r="M683" s="235"/>
      <c r="N683" s="236"/>
      <c r="O683" s="236"/>
      <c r="P683" s="236"/>
      <c r="Q683" s="236"/>
      <c r="R683" s="236"/>
      <c r="S683" s="236"/>
      <c r="T683" s="237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8" t="s">
        <v>164</v>
      </c>
      <c r="AU683" s="238" t="s">
        <v>81</v>
      </c>
      <c r="AV683" s="13" t="s">
        <v>81</v>
      </c>
      <c r="AW683" s="13" t="s">
        <v>33</v>
      </c>
      <c r="AX683" s="13" t="s">
        <v>79</v>
      </c>
      <c r="AY683" s="238" t="s">
        <v>152</v>
      </c>
    </row>
    <row r="684" s="2" customFormat="1" ht="16.5" customHeight="1">
      <c r="A684" s="40"/>
      <c r="B684" s="41"/>
      <c r="C684" s="207" t="s">
        <v>897</v>
      </c>
      <c r="D684" s="207" t="s">
        <v>154</v>
      </c>
      <c r="E684" s="208" t="s">
        <v>898</v>
      </c>
      <c r="F684" s="209" t="s">
        <v>899</v>
      </c>
      <c r="G684" s="210" t="s">
        <v>211</v>
      </c>
      <c r="H684" s="211">
        <v>39</v>
      </c>
      <c r="I684" s="212"/>
      <c r="J684" s="213">
        <f>ROUND(I684*H684,2)</f>
        <v>0</v>
      </c>
      <c r="K684" s="214"/>
      <c r="L684" s="46"/>
      <c r="M684" s="215" t="s">
        <v>19</v>
      </c>
      <c r="N684" s="216" t="s">
        <v>42</v>
      </c>
      <c r="O684" s="86"/>
      <c r="P684" s="217">
        <f>O684*H684</f>
        <v>0</v>
      </c>
      <c r="Q684" s="217">
        <v>0</v>
      </c>
      <c r="R684" s="217">
        <f>Q684*H684</f>
        <v>0</v>
      </c>
      <c r="S684" s="217">
        <v>0</v>
      </c>
      <c r="T684" s="218">
        <f>S684*H684</f>
        <v>0</v>
      </c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R684" s="219" t="s">
        <v>158</v>
      </c>
      <c r="AT684" s="219" t="s">
        <v>154</v>
      </c>
      <c r="AU684" s="219" t="s">
        <v>81</v>
      </c>
      <c r="AY684" s="19" t="s">
        <v>152</v>
      </c>
      <c r="BE684" s="220">
        <f>IF(N684="základní",J684,0)</f>
        <v>0</v>
      </c>
      <c r="BF684" s="220">
        <f>IF(N684="snížená",J684,0)</f>
        <v>0</v>
      </c>
      <c r="BG684" s="220">
        <f>IF(N684="zákl. přenesená",J684,0)</f>
        <v>0</v>
      </c>
      <c r="BH684" s="220">
        <f>IF(N684="sníž. přenesená",J684,0)</f>
        <v>0</v>
      </c>
      <c r="BI684" s="220">
        <f>IF(N684="nulová",J684,0)</f>
        <v>0</v>
      </c>
      <c r="BJ684" s="19" t="s">
        <v>79</v>
      </c>
      <c r="BK684" s="220">
        <f>ROUND(I684*H684,2)</f>
        <v>0</v>
      </c>
      <c r="BL684" s="19" t="s">
        <v>158</v>
      </c>
      <c r="BM684" s="219" t="s">
        <v>900</v>
      </c>
    </row>
    <row r="685" s="2" customFormat="1">
      <c r="A685" s="40"/>
      <c r="B685" s="41"/>
      <c r="C685" s="42"/>
      <c r="D685" s="221" t="s">
        <v>160</v>
      </c>
      <c r="E685" s="42"/>
      <c r="F685" s="222" t="s">
        <v>899</v>
      </c>
      <c r="G685" s="42"/>
      <c r="H685" s="42"/>
      <c r="I685" s="223"/>
      <c r="J685" s="42"/>
      <c r="K685" s="42"/>
      <c r="L685" s="46"/>
      <c r="M685" s="224"/>
      <c r="N685" s="225"/>
      <c r="O685" s="86"/>
      <c r="P685" s="86"/>
      <c r="Q685" s="86"/>
      <c r="R685" s="86"/>
      <c r="S685" s="86"/>
      <c r="T685" s="87"/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T685" s="19" t="s">
        <v>160</v>
      </c>
      <c r="AU685" s="19" t="s">
        <v>81</v>
      </c>
    </row>
    <row r="686" s="2" customFormat="1" ht="16.5" customHeight="1">
      <c r="A686" s="40"/>
      <c r="B686" s="41"/>
      <c r="C686" s="207" t="s">
        <v>901</v>
      </c>
      <c r="D686" s="207" t="s">
        <v>154</v>
      </c>
      <c r="E686" s="208" t="s">
        <v>902</v>
      </c>
      <c r="F686" s="209" t="s">
        <v>903</v>
      </c>
      <c r="G686" s="210" t="s">
        <v>211</v>
      </c>
      <c r="H686" s="211">
        <v>78.109999999999999</v>
      </c>
      <c r="I686" s="212"/>
      <c r="J686" s="213">
        <f>ROUND(I686*H686,2)</f>
        <v>0</v>
      </c>
      <c r="K686" s="214"/>
      <c r="L686" s="46"/>
      <c r="M686" s="215" t="s">
        <v>19</v>
      </c>
      <c r="N686" s="216" t="s">
        <v>42</v>
      </c>
      <c r="O686" s="86"/>
      <c r="P686" s="217">
        <f>O686*H686</f>
        <v>0</v>
      </c>
      <c r="Q686" s="217">
        <v>0</v>
      </c>
      <c r="R686" s="217">
        <f>Q686*H686</f>
        <v>0</v>
      </c>
      <c r="S686" s="217">
        <v>0.0025000000000000001</v>
      </c>
      <c r="T686" s="218">
        <f>S686*H686</f>
        <v>0.195275</v>
      </c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R686" s="219" t="s">
        <v>158</v>
      </c>
      <c r="AT686" s="219" t="s">
        <v>154</v>
      </c>
      <c r="AU686" s="219" t="s">
        <v>81</v>
      </c>
      <c r="AY686" s="19" t="s">
        <v>152</v>
      </c>
      <c r="BE686" s="220">
        <f>IF(N686="základní",J686,0)</f>
        <v>0</v>
      </c>
      <c r="BF686" s="220">
        <f>IF(N686="snížená",J686,0)</f>
        <v>0</v>
      </c>
      <c r="BG686" s="220">
        <f>IF(N686="zákl. přenesená",J686,0)</f>
        <v>0</v>
      </c>
      <c r="BH686" s="220">
        <f>IF(N686="sníž. přenesená",J686,0)</f>
        <v>0</v>
      </c>
      <c r="BI686" s="220">
        <f>IF(N686="nulová",J686,0)</f>
        <v>0</v>
      </c>
      <c r="BJ686" s="19" t="s">
        <v>79</v>
      </c>
      <c r="BK686" s="220">
        <f>ROUND(I686*H686,2)</f>
        <v>0</v>
      </c>
      <c r="BL686" s="19" t="s">
        <v>158</v>
      </c>
      <c r="BM686" s="219" t="s">
        <v>904</v>
      </c>
    </row>
    <row r="687" s="2" customFormat="1">
      <c r="A687" s="40"/>
      <c r="B687" s="41"/>
      <c r="C687" s="42"/>
      <c r="D687" s="221" t="s">
        <v>160</v>
      </c>
      <c r="E687" s="42"/>
      <c r="F687" s="222" t="s">
        <v>903</v>
      </c>
      <c r="G687" s="42"/>
      <c r="H687" s="42"/>
      <c r="I687" s="223"/>
      <c r="J687" s="42"/>
      <c r="K687" s="42"/>
      <c r="L687" s="46"/>
      <c r="M687" s="224"/>
      <c r="N687" s="225"/>
      <c r="O687" s="86"/>
      <c r="P687" s="86"/>
      <c r="Q687" s="86"/>
      <c r="R687" s="86"/>
      <c r="S687" s="86"/>
      <c r="T687" s="87"/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T687" s="19" t="s">
        <v>160</v>
      </c>
      <c r="AU687" s="19" t="s">
        <v>81</v>
      </c>
    </row>
    <row r="688" s="13" customFormat="1">
      <c r="A688" s="13"/>
      <c r="B688" s="228"/>
      <c r="C688" s="229"/>
      <c r="D688" s="221" t="s">
        <v>164</v>
      </c>
      <c r="E688" s="230" t="s">
        <v>19</v>
      </c>
      <c r="F688" s="231" t="s">
        <v>905</v>
      </c>
      <c r="G688" s="229"/>
      <c r="H688" s="232">
        <v>54.770000000000003</v>
      </c>
      <c r="I688" s="233"/>
      <c r="J688" s="229"/>
      <c r="K688" s="229"/>
      <c r="L688" s="234"/>
      <c r="M688" s="235"/>
      <c r="N688" s="236"/>
      <c r="O688" s="236"/>
      <c r="P688" s="236"/>
      <c r="Q688" s="236"/>
      <c r="R688" s="236"/>
      <c r="S688" s="236"/>
      <c r="T688" s="237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8" t="s">
        <v>164</v>
      </c>
      <c r="AU688" s="238" t="s">
        <v>81</v>
      </c>
      <c r="AV688" s="13" t="s">
        <v>81</v>
      </c>
      <c r="AW688" s="13" t="s">
        <v>33</v>
      </c>
      <c r="AX688" s="13" t="s">
        <v>71</v>
      </c>
      <c r="AY688" s="238" t="s">
        <v>152</v>
      </c>
    </row>
    <row r="689" s="13" customFormat="1">
      <c r="A689" s="13"/>
      <c r="B689" s="228"/>
      <c r="C689" s="229"/>
      <c r="D689" s="221" t="s">
        <v>164</v>
      </c>
      <c r="E689" s="230" t="s">
        <v>19</v>
      </c>
      <c r="F689" s="231" t="s">
        <v>906</v>
      </c>
      <c r="G689" s="229"/>
      <c r="H689" s="232">
        <v>18.73</v>
      </c>
      <c r="I689" s="233"/>
      <c r="J689" s="229"/>
      <c r="K689" s="229"/>
      <c r="L689" s="234"/>
      <c r="M689" s="235"/>
      <c r="N689" s="236"/>
      <c r="O689" s="236"/>
      <c r="P689" s="236"/>
      <c r="Q689" s="236"/>
      <c r="R689" s="236"/>
      <c r="S689" s="236"/>
      <c r="T689" s="237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8" t="s">
        <v>164</v>
      </c>
      <c r="AU689" s="238" t="s">
        <v>81</v>
      </c>
      <c r="AV689" s="13" t="s">
        <v>81</v>
      </c>
      <c r="AW689" s="13" t="s">
        <v>33</v>
      </c>
      <c r="AX689" s="13" t="s">
        <v>71</v>
      </c>
      <c r="AY689" s="238" t="s">
        <v>152</v>
      </c>
    </row>
    <row r="690" s="13" customFormat="1">
      <c r="A690" s="13"/>
      <c r="B690" s="228"/>
      <c r="C690" s="229"/>
      <c r="D690" s="221" t="s">
        <v>164</v>
      </c>
      <c r="E690" s="230" t="s">
        <v>19</v>
      </c>
      <c r="F690" s="231" t="s">
        <v>907</v>
      </c>
      <c r="G690" s="229"/>
      <c r="H690" s="232">
        <v>4.6100000000000003</v>
      </c>
      <c r="I690" s="233"/>
      <c r="J690" s="229"/>
      <c r="K690" s="229"/>
      <c r="L690" s="234"/>
      <c r="M690" s="235"/>
      <c r="N690" s="236"/>
      <c r="O690" s="236"/>
      <c r="P690" s="236"/>
      <c r="Q690" s="236"/>
      <c r="R690" s="236"/>
      <c r="S690" s="236"/>
      <c r="T690" s="237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8" t="s">
        <v>164</v>
      </c>
      <c r="AU690" s="238" t="s">
        <v>81</v>
      </c>
      <c r="AV690" s="13" t="s">
        <v>81</v>
      </c>
      <c r="AW690" s="13" t="s">
        <v>33</v>
      </c>
      <c r="AX690" s="13" t="s">
        <v>71</v>
      </c>
      <c r="AY690" s="238" t="s">
        <v>152</v>
      </c>
    </row>
    <row r="691" s="14" customFormat="1">
      <c r="A691" s="14"/>
      <c r="B691" s="239"/>
      <c r="C691" s="240"/>
      <c r="D691" s="221" t="s">
        <v>164</v>
      </c>
      <c r="E691" s="241" t="s">
        <v>19</v>
      </c>
      <c r="F691" s="242" t="s">
        <v>169</v>
      </c>
      <c r="G691" s="240"/>
      <c r="H691" s="243">
        <v>78.109999999999999</v>
      </c>
      <c r="I691" s="244"/>
      <c r="J691" s="240"/>
      <c r="K691" s="240"/>
      <c r="L691" s="245"/>
      <c r="M691" s="246"/>
      <c r="N691" s="247"/>
      <c r="O691" s="247"/>
      <c r="P691" s="247"/>
      <c r="Q691" s="247"/>
      <c r="R691" s="247"/>
      <c r="S691" s="247"/>
      <c r="T691" s="248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9" t="s">
        <v>164</v>
      </c>
      <c r="AU691" s="249" t="s">
        <v>81</v>
      </c>
      <c r="AV691" s="14" t="s">
        <v>158</v>
      </c>
      <c r="AW691" s="14" t="s">
        <v>33</v>
      </c>
      <c r="AX691" s="14" t="s">
        <v>79</v>
      </c>
      <c r="AY691" s="249" t="s">
        <v>152</v>
      </c>
    </row>
    <row r="692" s="2" customFormat="1" ht="21.75" customHeight="1">
      <c r="A692" s="40"/>
      <c r="B692" s="41"/>
      <c r="C692" s="207" t="s">
        <v>908</v>
      </c>
      <c r="D692" s="207" t="s">
        <v>154</v>
      </c>
      <c r="E692" s="208" t="s">
        <v>909</v>
      </c>
      <c r="F692" s="209" t="s">
        <v>910</v>
      </c>
      <c r="G692" s="210" t="s">
        <v>211</v>
      </c>
      <c r="H692" s="211">
        <v>31.129999999999999</v>
      </c>
      <c r="I692" s="212"/>
      <c r="J692" s="213">
        <f>ROUND(I692*H692,2)</f>
        <v>0</v>
      </c>
      <c r="K692" s="214"/>
      <c r="L692" s="46"/>
      <c r="M692" s="215" t="s">
        <v>19</v>
      </c>
      <c r="N692" s="216" t="s">
        <v>42</v>
      </c>
      <c r="O692" s="86"/>
      <c r="P692" s="217">
        <f>O692*H692</f>
        <v>0</v>
      </c>
      <c r="Q692" s="217">
        <v>0</v>
      </c>
      <c r="R692" s="217">
        <f>Q692*H692</f>
        <v>0</v>
      </c>
      <c r="S692" s="217">
        <v>0.040000000000000001</v>
      </c>
      <c r="T692" s="218">
        <f>S692*H692</f>
        <v>1.2452000000000001</v>
      </c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R692" s="219" t="s">
        <v>158</v>
      </c>
      <c r="AT692" s="219" t="s">
        <v>154</v>
      </c>
      <c r="AU692" s="219" t="s">
        <v>81</v>
      </c>
      <c r="AY692" s="19" t="s">
        <v>152</v>
      </c>
      <c r="BE692" s="220">
        <f>IF(N692="základní",J692,0)</f>
        <v>0</v>
      </c>
      <c r="BF692" s="220">
        <f>IF(N692="snížená",J692,0)</f>
        <v>0</v>
      </c>
      <c r="BG692" s="220">
        <f>IF(N692="zákl. přenesená",J692,0)</f>
        <v>0</v>
      </c>
      <c r="BH692" s="220">
        <f>IF(N692="sníž. přenesená",J692,0)</f>
        <v>0</v>
      </c>
      <c r="BI692" s="220">
        <f>IF(N692="nulová",J692,0)</f>
        <v>0</v>
      </c>
      <c r="BJ692" s="19" t="s">
        <v>79</v>
      </c>
      <c r="BK692" s="220">
        <f>ROUND(I692*H692,2)</f>
        <v>0</v>
      </c>
      <c r="BL692" s="19" t="s">
        <v>158</v>
      </c>
      <c r="BM692" s="219" t="s">
        <v>911</v>
      </c>
    </row>
    <row r="693" s="2" customFormat="1">
      <c r="A693" s="40"/>
      <c r="B693" s="41"/>
      <c r="C693" s="42"/>
      <c r="D693" s="221" t="s">
        <v>160</v>
      </c>
      <c r="E693" s="42"/>
      <c r="F693" s="222" t="s">
        <v>910</v>
      </c>
      <c r="G693" s="42"/>
      <c r="H693" s="42"/>
      <c r="I693" s="223"/>
      <c r="J693" s="42"/>
      <c r="K693" s="42"/>
      <c r="L693" s="46"/>
      <c r="M693" s="224"/>
      <c r="N693" s="225"/>
      <c r="O693" s="86"/>
      <c r="P693" s="86"/>
      <c r="Q693" s="86"/>
      <c r="R693" s="86"/>
      <c r="S693" s="86"/>
      <c r="T693" s="87"/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T693" s="19" t="s">
        <v>160</v>
      </c>
      <c r="AU693" s="19" t="s">
        <v>81</v>
      </c>
    </row>
    <row r="694" s="13" customFormat="1">
      <c r="A694" s="13"/>
      <c r="B694" s="228"/>
      <c r="C694" s="229"/>
      <c r="D694" s="221" t="s">
        <v>164</v>
      </c>
      <c r="E694" s="230" t="s">
        <v>19</v>
      </c>
      <c r="F694" s="231" t="s">
        <v>912</v>
      </c>
      <c r="G694" s="229"/>
      <c r="H694" s="232">
        <v>31.129999999999999</v>
      </c>
      <c r="I694" s="233"/>
      <c r="J694" s="229"/>
      <c r="K694" s="229"/>
      <c r="L694" s="234"/>
      <c r="M694" s="235"/>
      <c r="N694" s="236"/>
      <c r="O694" s="236"/>
      <c r="P694" s="236"/>
      <c r="Q694" s="236"/>
      <c r="R694" s="236"/>
      <c r="S694" s="236"/>
      <c r="T694" s="237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8" t="s">
        <v>164</v>
      </c>
      <c r="AU694" s="238" t="s">
        <v>81</v>
      </c>
      <c r="AV694" s="13" t="s">
        <v>81</v>
      </c>
      <c r="AW694" s="13" t="s">
        <v>33</v>
      </c>
      <c r="AX694" s="13" t="s">
        <v>79</v>
      </c>
      <c r="AY694" s="238" t="s">
        <v>152</v>
      </c>
    </row>
    <row r="695" s="2" customFormat="1" ht="24.15" customHeight="1">
      <c r="A695" s="40"/>
      <c r="B695" s="41"/>
      <c r="C695" s="207" t="s">
        <v>913</v>
      </c>
      <c r="D695" s="207" t="s">
        <v>154</v>
      </c>
      <c r="E695" s="208" t="s">
        <v>914</v>
      </c>
      <c r="F695" s="209" t="s">
        <v>915</v>
      </c>
      <c r="G695" s="210" t="s">
        <v>202</v>
      </c>
      <c r="H695" s="211">
        <v>34.238</v>
      </c>
      <c r="I695" s="212"/>
      <c r="J695" s="213">
        <f>ROUND(I695*H695,2)</f>
        <v>0</v>
      </c>
      <c r="K695" s="214"/>
      <c r="L695" s="46"/>
      <c r="M695" s="215" t="s">
        <v>19</v>
      </c>
      <c r="N695" s="216" t="s">
        <v>42</v>
      </c>
      <c r="O695" s="86"/>
      <c r="P695" s="217">
        <f>O695*H695</f>
        <v>0</v>
      </c>
      <c r="Q695" s="217">
        <v>0</v>
      </c>
      <c r="R695" s="217">
        <f>Q695*H695</f>
        <v>0</v>
      </c>
      <c r="S695" s="217">
        <v>0</v>
      </c>
      <c r="T695" s="218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19" t="s">
        <v>158</v>
      </c>
      <c r="AT695" s="219" t="s">
        <v>154</v>
      </c>
      <c r="AU695" s="219" t="s">
        <v>81</v>
      </c>
      <c r="AY695" s="19" t="s">
        <v>152</v>
      </c>
      <c r="BE695" s="220">
        <f>IF(N695="základní",J695,0)</f>
        <v>0</v>
      </c>
      <c r="BF695" s="220">
        <f>IF(N695="snížená",J695,0)</f>
        <v>0</v>
      </c>
      <c r="BG695" s="220">
        <f>IF(N695="zákl. přenesená",J695,0)</f>
        <v>0</v>
      </c>
      <c r="BH695" s="220">
        <f>IF(N695="sníž. přenesená",J695,0)</f>
        <v>0</v>
      </c>
      <c r="BI695" s="220">
        <f>IF(N695="nulová",J695,0)</f>
        <v>0</v>
      </c>
      <c r="BJ695" s="19" t="s">
        <v>79</v>
      </c>
      <c r="BK695" s="220">
        <f>ROUND(I695*H695,2)</f>
        <v>0</v>
      </c>
      <c r="BL695" s="19" t="s">
        <v>158</v>
      </c>
      <c r="BM695" s="219" t="s">
        <v>916</v>
      </c>
    </row>
    <row r="696" s="2" customFormat="1">
      <c r="A696" s="40"/>
      <c r="B696" s="41"/>
      <c r="C696" s="42"/>
      <c r="D696" s="221" t="s">
        <v>160</v>
      </c>
      <c r="E696" s="42"/>
      <c r="F696" s="222" t="s">
        <v>915</v>
      </c>
      <c r="G696" s="42"/>
      <c r="H696" s="42"/>
      <c r="I696" s="223"/>
      <c r="J696" s="42"/>
      <c r="K696" s="42"/>
      <c r="L696" s="46"/>
      <c r="M696" s="224"/>
      <c r="N696" s="225"/>
      <c r="O696" s="86"/>
      <c r="P696" s="86"/>
      <c r="Q696" s="86"/>
      <c r="R696" s="86"/>
      <c r="S696" s="86"/>
      <c r="T696" s="87"/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T696" s="19" t="s">
        <v>160</v>
      </c>
      <c r="AU696" s="19" t="s">
        <v>81</v>
      </c>
    </row>
    <row r="697" s="2" customFormat="1" ht="21.75" customHeight="1">
      <c r="A697" s="40"/>
      <c r="B697" s="41"/>
      <c r="C697" s="207" t="s">
        <v>917</v>
      </c>
      <c r="D697" s="207" t="s">
        <v>154</v>
      </c>
      <c r="E697" s="208" t="s">
        <v>918</v>
      </c>
      <c r="F697" s="209" t="s">
        <v>919</v>
      </c>
      <c r="G697" s="210" t="s">
        <v>202</v>
      </c>
      <c r="H697" s="211">
        <v>34.238</v>
      </c>
      <c r="I697" s="212"/>
      <c r="J697" s="213">
        <f>ROUND(I697*H697,2)</f>
        <v>0</v>
      </c>
      <c r="K697" s="214"/>
      <c r="L697" s="46"/>
      <c r="M697" s="215" t="s">
        <v>19</v>
      </c>
      <c r="N697" s="216" t="s">
        <v>42</v>
      </c>
      <c r="O697" s="86"/>
      <c r="P697" s="217">
        <f>O697*H697</f>
        <v>0</v>
      </c>
      <c r="Q697" s="217">
        <v>0</v>
      </c>
      <c r="R697" s="217">
        <f>Q697*H697</f>
        <v>0</v>
      </c>
      <c r="S697" s="217">
        <v>0</v>
      </c>
      <c r="T697" s="218">
        <f>S697*H697</f>
        <v>0</v>
      </c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R697" s="219" t="s">
        <v>158</v>
      </c>
      <c r="AT697" s="219" t="s">
        <v>154</v>
      </c>
      <c r="AU697" s="219" t="s">
        <v>81</v>
      </c>
      <c r="AY697" s="19" t="s">
        <v>152</v>
      </c>
      <c r="BE697" s="220">
        <f>IF(N697="základní",J697,0)</f>
        <v>0</v>
      </c>
      <c r="BF697" s="220">
        <f>IF(N697="snížená",J697,0)</f>
        <v>0</v>
      </c>
      <c r="BG697" s="220">
        <f>IF(N697="zákl. přenesená",J697,0)</f>
        <v>0</v>
      </c>
      <c r="BH697" s="220">
        <f>IF(N697="sníž. přenesená",J697,0)</f>
        <v>0</v>
      </c>
      <c r="BI697" s="220">
        <f>IF(N697="nulová",J697,0)</f>
        <v>0</v>
      </c>
      <c r="BJ697" s="19" t="s">
        <v>79</v>
      </c>
      <c r="BK697" s="220">
        <f>ROUND(I697*H697,2)</f>
        <v>0</v>
      </c>
      <c r="BL697" s="19" t="s">
        <v>158</v>
      </c>
      <c r="BM697" s="219" t="s">
        <v>920</v>
      </c>
    </row>
    <row r="698" s="2" customFormat="1">
      <c r="A698" s="40"/>
      <c r="B698" s="41"/>
      <c r="C698" s="42"/>
      <c r="D698" s="221" t="s">
        <v>160</v>
      </c>
      <c r="E698" s="42"/>
      <c r="F698" s="222" t="s">
        <v>919</v>
      </c>
      <c r="G698" s="42"/>
      <c r="H698" s="42"/>
      <c r="I698" s="223"/>
      <c r="J698" s="42"/>
      <c r="K698" s="42"/>
      <c r="L698" s="46"/>
      <c r="M698" s="224"/>
      <c r="N698" s="225"/>
      <c r="O698" s="86"/>
      <c r="P698" s="86"/>
      <c r="Q698" s="86"/>
      <c r="R698" s="86"/>
      <c r="S698" s="86"/>
      <c r="T698" s="87"/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T698" s="19" t="s">
        <v>160</v>
      </c>
      <c r="AU698" s="19" t="s">
        <v>81</v>
      </c>
    </row>
    <row r="699" s="2" customFormat="1" ht="24.15" customHeight="1">
      <c r="A699" s="40"/>
      <c r="B699" s="41"/>
      <c r="C699" s="207" t="s">
        <v>921</v>
      </c>
      <c r="D699" s="207" t="s">
        <v>154</v>
      </c>
      <c r="E699" s="208" t="s">
        <v>922</v>
      </c>
      <c r="F699" s="209" t="s">
        <v>923</v>
      </c>
      <c r="G699" s="210" t="s">
        <v>202</v>
      </c>
      <c r="H699" s="211">
        <v>331.67000000000002</v>
      </c>
      <c r="I699" s="212"/>
      <c r="J699" s="213">
        <f>ROUND(I699*H699,2)</f>
        <v>0</v>
      </c>
      <c r="K699" s="214"/>
      <c r="L699" s="46"/>
      <c r="M699" s="215" t="s">
        <v>19</v>
      </c>
      <c r="N699" s="216" t="s">
        <v>42</v>
      </c>
      <c r="O699" s="86"/>
      <c r="P699" s="217">
        <f>O699*H699</f>
        <v>0</v>
      </c>
      <c r="Q699" s="217">
        <v>0</v>
      </c>
      <c r="R699" s="217">
        <f>Q699*H699</f>
        <v>0</v>
      </c>
      <c r="S699" s="217">
        <v>0</v>
      </c>
      <c r="T699" s="218">
        <f>S699*H699</f>
        <v>0</v>
      </c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R699" s="219" t="s">
        <v>158</v>
      </c>
      <c r="AT699" s="219" t="s">
        <v>154</v>
      </c>
      <c r="AU699" s="219" t="s">
        <v>81</v>
      </c>
      <c r="AY699" s="19" t="s">
        <v>152</v>
      </c>
      <c r="BE699" s="220">
        <f>IF(N699="základní",J699,0)</f>
        <v>0</v>
      </c>
      <c r="BF699" s="220">
        <f>IF(N699="snížená",J699,0)</f>
        <v>0</v>
      </c>
      <c r="BG699" s="220">
        <f>IF(N699="zákl. přenesená",J699,0)</f>
        <v>0</v>
      </c>
      <c r="BH699" s="220">
        <f>IF(N699="sníž. přenesená",J699,0)</f>
        <v>0</v>
      </c>
      <c r="BI699" s="220">
        <f>IF(N699="nulová",J699,0)</f>
        <v>0</v>
      </c>
      <c r="BJ699" s="19" t="s">
        <v>79</v>
      </c>
      <c r="BK699" s="220">
        <f>ROUND(I699*H699,2)</f>
        <v>0</v>
      </c>
      <c r="BL699" s="19" t="s">
        <v>158</v>
      </c>
      <c r="BM699" s="219" t="s">
        <v>924</v>
      </c>
    </row>
    <row r="700" s="2" customFormat="1">
      <c r="A700" s="40"/>
      <c r="B700" s="41"/>
      <c r="C700" s="42"/>
      <c r="D700" s="221" t="s">
        <v>160</v>
      </c>
      <c r="E700" s="42"/>
      <c r="F700" s="222" t="s">
        <v>923</v>
      </c>
      <c r="G700" s="42"/>
      <c r="H700" s="42"/>
      <c r="I700" s="223"/>
      <c r="J700" s="42"/>
      <c r="K700" s="42"/>
      <c r="L700" s="46"/>
      <c r="M700" s="224"/>
      <c r="N700" s="225"/>
      <c r="O700" s="86"/>
      <c r="P700" s="86"/>
      <c r="Q700" s="86"/>
      <c r="R700" s="86"/>
      <c r="S700" s="86"/>
      <c r="T700" s="87"/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T700" s="19" t="s">
        <v>160</v>
      </c>
      <c r="AU700" s="19" t="s">
        <v>81</v>
      </c>
    </row>
    <row r="701" s="13" customFormat="1">
      <c r="A701" s="13"/>
      <c r="B701" s="228"/>
      <c r="C701" s="229"/>
      <c r="D701" s="221" t="s">
        <v>164</v>
      </c>
      <c r="E701" s="230" t="s">
        <v>19</v>
      </c>
      <c r="F701" s="231" t="s">
        <v>925</v>
      </c>
      <c r="G701" s="229"/>
      <c r="H701" s="232">
        <v>331.67000000000002</v>
      </c>
      <c r="I701" s="233"/>
      <c r="J701" s="229"/>
      <c r="K701" s="229"/>
      <c r="L701" s="234"/>
      <c r="M701" s="235"/>
      <c r="N701" s="236"/>
      <c r="O701" s="236"/>
      <c r="P701" s="236"/>
      <c r="Q701" s="236"/>
      <c r="R701" s="236"/>
      <c r="S701" s="236"/>
      <c r="T701" s="237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8" t="s">
        <v>164</v>
      </c>
      <c r="AU701" s="238" t="s">
        <v>81</v>
      </c>
      <c r="AV701" s="13" t="s">
        <v>81</v>
      </c>
      <c r="AW701" s="13" t="s">
        <v>33</v>
      </c>
      <c r="AX701" s="13" t="s">
        <v>79</v>
      </c>
      <c r="AY701" s="238" t="s">
        <v>152</v>
      </c>
    </row>
    <row r="702" s="2" customFormat="1" ht="24.15" customHeight="1">
      <c r="A702" s="40"/>
      <c r="B702" s="41"/>
      <c r="C702" s="207" t="s">
        <v>926</v>
      </c>
      <c r="D702" s="207" t="s">
        <v>154</v>
      </c>
      <c r="E702" s="208" t="s">
        <v>927</v>
      </c>
      <c r="F702" s="209" t="s">
        <v>928</v>
      </c>
      <c r="G702" s="210" t="s">
        <v>202</v>
      </c>
      <c r="H702" s="211">
        <v>7.7599999999999998</v>
      </c>
      <c r="I702" s="212"/>
      <c r="J702" s="213">
        <f>ROUND(I702*H702,2)</f>
        <v>0</v>
      </c>
      <c r="K702" s="214"/>
      <c r="L702" s="46"/>
      <c r="M702" s="215" t="s">
        <v>19</v>
      </c>
      <c r="N702" s="216" t="s">
        <v>42</v>
      </c>
      <c r="O702" s="86"/>
      <c r="P702" s="217">
        <f>O702*H702</f>
        <v>0</v>
      </c>
      <c r="Q702" s="217">
        <v>0</v>
      </c>
      <c r="R702" s="217">
        <f>Q702*H702</f>
        <v>0</v>
      </c>
      <c r="S702" s="217">
        <v>0</v>
      </c>
      <c r="T702" s="218">
        <f>S702*H702</f>
        <v>0</v>
      </c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R702" s="219" t="s">
        <v>158</v>
      </c>
      <c r="AT702" s="219" t="s">
        <v>154</v>
      </c>
      <c r="AU702" s="219" t="s">
        <v>81</v>
      </c>
      <c r="AY702" s="19" t="s">
        <v>152</v>
      </c>
      <c r="BE702" s="220">
        <f>IF(N702="základní",J702,0)</f>
        <v>0</v>
      </c>
      <c r="BF702" s="220">
        <f>IF(N702="snížená",J702,0)</f>
        <v>0</v>
      </c>
      <c r="BG702" s="220">
        <f>IF(N702="zákl. přenesená",J702,0)</f>
        <v>0</v>
      </c>
      <c r="BH702" s="220">
        <f>IF(N702="sníž. přenesená",J702,0)</f>
        <v>0</v>
      </c>
      <c r="BI702" s="220">
        <f>IF(N702="nulová",J702,0)</f>
        <v>0</v>
      </c>
      <c r="BJ702" s="19" t="s">
        <v>79</v>
      </c>
      <c r="BK702" s="220">
        <f>ROUND(I702*H702,2)</f>
        <v>0</v>
      </c>
      <c r="BL702" s="19" t="s">
        <v>158</v>
      </c>
      <c r="BM702" s="219" t="s">
        <v>929</v>
      </c>
    </row>
    <row r="703" s="2" customFormat="1">
      <c r="A703" s="40"/>
      <c r="B703" s="41"/>
      <c r="C703" s="42"/>
      <c r="D703" s="221" t="s">
        <v>160</v>
      </c>
      <c r="E703" s="42"/>
      <c r="F703" s="222" t="s">
        <v>930</v>
      </c>
      <c r="G703" s="42"/>
      <c r="H703" s="42"/>
      <c r="I703" s="223"/>
      <c r="J703" s="42"/>
      <c r="K703" s="42"/>
      <c r="L703" s="46"/>
      <c r="M703" s="224"/>
      <c r="N703" s="225"/>
      <c r="O703" s="86"/>
      <c r="P703" s="86"/>
      <c r="Q703" s="86"/>
      <c r="R703" s="86"/>
      <c r="S703" s="86"/>
      <c r="T703" s="87"/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T703" s="19" t="s">
        <v>160</v>
      </c>
      <c r="AU703" s="19" t="s">
        <v>81</v>
      </c>
    </row>
    <row r="704" s="2" customFormat="1">
      <c r="A704" s="40"/>
      <c r="B704" s="41"/>
      <c r="C704" s="42"/>
      <c r="D704" s="226" t="s">
        <v>162</v>
      </c>
      <c r="E704" s="42"/>
      <c r="F704" s="227" t="s">
        <v>931</v>
      </c>
      <c r="G704" s="42"/>
      <c r="H704" s="42"/>
      <c r="I704" s="223"/>
      <c r="J704" s="42"/>
      <c r="K704" s="42"/>
      <c r="L704" s="46"/>
      <c r="M704" s="224"/>
      <c r="N704" s="225"/>
      <c r="O704" s="86"/>
      <c r="P704" s="86"/>
      <c r="Q704" s="86"/>
      <c r="R704" s="86"/>
      <c r="S704" s="86"/>
      <c r="T704" s="87"/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T704" s="19" t="s">
        <v>162</v>
      </c>
      <c r="AU704" s="19" t="s">
        <v>81</v>
      </c>
    </row>
    <row r="705" s="2" customFormat="1" ht="24.15" customHeight="1">
      <c r="A705" s="40"/>
      <c r="B705" s="41"/>
      <c r="C705" s="207" t="s">
        <v>932</v>
      </c>
      <c r="D705" s="207" t="s">
        <v>154</v>
      </c>
      <c r="E705" s="208" t="s">
        <v>933</v>
      </c>
      <c r="F705" s="209" t="s">
        <v>934</v>
      </c>
      <c r="G705" s="210" t="s">
        <v>202</v>
      </c>
      <c r="H705" s="211">
        <v>16.050000000000001</v>
      </c>
      <c r="I705" s="212"/>
      <c r="J705" s="213">
        <f>ROUND(I705*H705,2)</f>
        <v>0</v>
      </c>
      <c r="K705" s="214"/>
      <c r="L705" s="46"/>
      <c r="M705" s="215" t="s">
        <v>19</v>
      </c>
      <c r="N705" s="216" t="s">
        <v>42</v>
      </c>
      <c r="O705" s="86"/>
      <c r="P705" s="217">
        <f>O705*H705</f>
        <v>0</v>
      </c>
      <c r="Q705" s="217">
        <v>0</v>
      </c>
      <c r="R705" s="217">
        <f>Q705*H705</f>
        <v>0</v>
      </c>
      <c r="S705" s="217">
        <v>0</v>
      </c>
      <c r="T705" s="218">
        <f>S705*H705</f>
        <v>0</v>
      </c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R705" s="219" t="s">
        <v>158</v>
      </c>
      <c r="AT705" s="219" t="s">
        <v>154</v>
      </c>
      <c r="AU705" s="219" t="s">
        <v>81</v>
      </c>
      <c r="AY705" s="19" t="s">
        <v>152</v>
      </c>
      <c r="BE705" s="220">
        <f>IF(N705="základní",J705,0)</f>
        <v>0</v>
      </c>
      <c r="BF705" s="220">
        <f>IF(N705="snížená",J705,0)</f>
        <v>0</v>
      </c>
      <c r="BG705" s="220">
        <f>IF(N705="zákl. přenesená",J705,0)</f>
        <v>0</v>
      </c>
      <c r="BH705" s="220">
        <f>IF(N705="sníž. přenesená",J705,0)</f>
        <v>0</v>
      </c>
      <c r="BI705" s="220">
        <f>IF(N705="nulová",J705,0)</f>
        <v>0</v>
      </c>
      <c r="BJ705" s="19" t="s">
        <v>79</v>
      </c>
      <c r="BK705" s="220">
        <f>ROUND(I705*H705,2)</f>
        <v>0</v>
      </c>
      <c r="BL705" s="19" t="s">
        <v>158</v>
      </c>
      <c r="BM705" s="219" t="s">
        <v>935</v>
      </c>
    </row>
    <row r="706" s="2" customFormat="1">
      <c r="A706" s="40"/>
      <c r="B706" s="41"/>
      <c r="C706" s="42"/>
      <c r="D706" s="221" t="s">
        <v>160</v>
      </c>
      <c r="E706" s="42"/>
      <c r="F706" s="222" t="s">
        <v>936</v>
      </c>
      <c r="G706" s="42"/>
      <c r="H706" s="42"/>
      <c r="I706" s="223"/>
      <c r="J706" s="42"/>
      <c r="K706" s="42"/>
      <c r="L706" s="46"/>
      <c r="M706" s="224"/>
      <c r="N706" s="225"/>
      <c r="O706" s="86"/>
      <c r="P706" s="86"/>
      <c r="Q706" s="86"/>
      <c r="R706" s="86"/>
      <c r="S706" s="86"/>
      <c r="T706" s="87"/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T706" s="19" t="s">
        <v>160</v>
      </c>
      <c r="AU706" s="19" t="s">
        <v>81</v>
      </c>
    </row>
    <row r="707" s="2" customFormat="1">
      <c r="A707" s="40"/>
      <c r="B707" s="41"/>
      <c r="C707" s="42"/>
      <c r="D707" s="226" t="s">
        <v>162</v>
      </c>
      <c r="E707" s="42"/>
      <c r="F707" s="227" t="s">
        <v>937</v>
      </c>
      <c r="G707" s="42"/>
      <c r="H707" s="42"/>
      <c r="I707" s="223"/>
      <c r="J707" s="42"/>
      <c r="K707" s="42"/>
      <c r="L707" s="46"/>
      <c r="M707" s="224"/>
      <c r="N707" s="225"/>
      <c r="O707" s="86"/>
      <c r="P707" s="86"/>
      <c r="Q707" s="86"/>
      <c r="R707" s="86"/>
      <c r="S707" s="86"/>
      <c r="T707" s="87"/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T707" s="19" t="s">
        <v>162</v>
      </c>
      <c r="AU707" s="19" t="s">
        <v>81</v>
      </c>
    </row>
    <row r="708" s="2" customFormat="1" ht="16.5" customHeight="1">
      <c r="A708" s="40"/>
      <c r="B708" s="41"/>
      <c r="C708" s="207" t="s">
        <v>938</v>
      </c>
      <c r="D708" s="207" t="s">
        <v>154</v>
      </c>
      <c r="E708" s="208" t="s">
        <v>939</v>
      </c>
      <c r="F708" s="209" t="s">
        <v>940</v>
      </c>
      <c r="G708" s="210" t="s">
        <v>202</v>
      </c>
      <c r="H708" s="211">
        <v>1.1699999999999999</v>
      </c>
      <c r="I708" s="212"/>
      <c r="J708" s="213">
        <f>ROUND(I708*H708,2)</f>
        <v>0</v>
      </c>
      <c r="K708" s="214"/>
      <c r="L708" s="46"/>
      <c r="M708" s="215" t="s">
        <v>19</v>
      </c>
      <c r="N708" s="216" t="s">
        <v>42</v>
      </c>
      <c r="O708" s="86"/>
      <c r="P708" s="217">
        <f>O708*H708</f>
        <v>0</v>
      </c>
      <c r="Q708" s="217">
        <v>0</v>
      </c>
      <c r="R708" s="217">
        <f>Q708*H708</f>
        <v>0</v>
      </c>
      <c r="S708" s="217">
        <v>0</v>
      </c>
      <c r="T708" s="218">
        <f>S708*H708</f>
        <v>0</v>
      </c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R708" s="219" t="s">
        <v>158</v>
      </c>
      <c r="AT708" s="219" t="s">
        <v>154</v>
      </c>
      <c r="AU708" s="219" t="s">
        <v>81</v>
      </c>
      <c r="AY708" s="19" t="s">
        <v>152</v>
      </c>
      <c r="BE708" s="220">
        <f>IF(N708="základní",J708,0)</f>
        <v>0</v>
      </c>
      <c r="BF708" s="220">
        <f>IF(N708="snížená",J708,0)</f>
        <v>0</v>
      </c>
      <c r="BG708" s="220">
        <f>IF(N708="zákl. přenesená",J708,0)</f>
        <v>0</v>
      </c>
      <c r="BH708" s="220">
        <f>IF(N708="sníž. přenesená",J708,0)</f>
        <v>0</v>
      </c>
      <c r="BI708" s="220">
        <f>IF(N708="nulová",J708,0)</f>
        <v>0</v>
      </c>
      <c r="BJ708" s="19" t="s">
        <v>79</v>
      </c>
      <c r="BK708" s="220">
        <f>ROUND(I708*H708,2)</f>
        <v>0</v>
      </c>
      <c r="BL708" s="19" t="s">
        <v>158</v>
      </c>
      <c r="BM708" s="219" t="s">
        <v>941</v>
      </c>
    </row>
    <row r="709" s="2" customFormat="1">
      <c r="A709" s="40"/>
      <c r="B709" s="41"/>
      <c r="C709" s="42"/>
      <c r="D709" s="221" t="s">
        <v>160</v>
      </c>
      <c r="E709" s="42"/>
      <c r="F709" s="222" t="s">
        <v>940</v>
      </c>
      <c r="G709" s="42"/>
      <c r="H709" s="42"/>
      <c r="I709" s="223"/>
      <c r="J709" s="42"/>
      <c r="K709" s="42"/>
      <c r="L709" s="46"/>
      <c r="M709" s="224"/>
      <c r="N709" s="225"/>
      <c r="O709" s="86"/>
      <c r="P709" s="86"/>
      <c r="Q709" s="86"/>
      <c r="R709" s="86"/>
      <c r="S709" s="86"/>
      <c r="T709" s="87"/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T709" s="19" t="s">
        <v>160</v>
      </c>
      <c r="AU709" s="19" t="s">
        <v>81</v>
      </c>
    </row>
    <row r="710" s="2" customFormat="1" ht="16.5" customHeight="1">
      <c r="A710" s="40"/>
      <c r="B710" s="41"/>
      <c r="C710" s="207" t="s">
        <v>942</v>
      </c>
      <c r="D710" s="207" t="s">
        <v>154</v>
      </c>
      <c r="E710" s="208" t="s">
        <v>943</v>
      </c>
      <c r="F710" s="209" t="s">
        <v>944</v>
      </c>
      <c r="G710" s="210" t="s">
        <v>202</v>
      </c>
      <c r="H710" s="211">
        <v>0.13800000000000001</v>
      </c>
      <c r="I710" s="212"/>
      <c r="J710" s="213">
        <f>ROUND(I710*H710,2)</f>
        <v>0</v>
      </c>
      <c r="K710" s="214"/>
      <c r="L710" s="46"/>
      <c r="M710" s="215" t="s">
        <v>19</v>
      </c>
      <c r="N710" s="216" t="s">
        <v>42</v>
      </c>
      <c r="O710" s="86"/>
      <c r="P710" s="217">
        <f>O710*H710</f>
        <v>0</v>
      </c>
      <c r="Q710" s="217">
        <v>0</v>
      </c>
      <c r="R710" s="217">
        <f>Q710*H710</f>
        <v>0</v>
      </c>
      <c r="S710" s="217">
        <v>0</v>
      </c>
      <c r="T710" s="218">
        <f>S710*H710</f>
        <v>0</v>
      </c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R710" s="219" t="s">
        <v>158</v>
      </c>
      <c r="AT710" s="219" t="s">
        <v>154</v>
      </c>
      <c r="AU710" s="219" t="s">
        <v>81</v>
      </c>
      <c r="AY710" s="19" t="s">
        <v>152</v>
      </c>
      <c r="BE710" s="220">
        <f>IF(N710="základní",J710,0)</f>
        <v>0</v>
      </c>
      <c r="BF710" s="220">
        <f>IF(N710="snížená",J710,0)</f>
        <v>0</v>
      </c>
      <c r="BG710" s="220">
        <f>IF(N710="zákl. přenesená",J710,0)</f>
        <v>0</v>
      </c>
      <c r="BH710" s="220">
        <f>IF(N710="sníž. přenesená",J710,0)</f>
        <v>0</v>
      </c>
      <c r="BI710" s="220">
        <f>IF(N710="nulová",J710,0)</f>
        <v>0</v>
      </c>
      <c r="BJ710" s="19" t="s">
        <v>79</v>
      </c>
      <c r="BK710" s="220">
        <f>ROUND(I710*H710,2)</f>
        <v>0</v>
      </c>
      <c r="BL710" s="19" t="s">
        <v>158</v>
      </c>
      <c r="BM710" s="219" t="s">
        <v>945</v>
      </c>
    </row>
    <row r="711" s="2" customFormat="1">
      <c r="A711" s="40"/>
      <c r="B711" s="41"/>
      <c r="C711" s="42"/>
      <c r="D711" s="221" t="s">
        <v>160</v>
      </c>
      <c r="E711" s="42"/>
      <c r="F711" s="222" t="s">
        <v>944</v>
      </c>
      <c r="G711" s="42"/>
      <c r="H711" s="42"/>
      <c r="I711" s="223"/>
      <c r="J711" s="42"/>
      <c r="K711" s="42"/>
      <c r="L711" s="46"/>
      <c r="M711" s="224"/>
      <c r="N711" s="225"/>
      <c r="O711" s="86"/>
      <c r="P711" s="86"/>
      <c r="Q711" s="86"/>
      <c r="R711" s="86"/>
      <c r="S711" s="86"/>
      <c r="T711" s="87"/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T711" s="19" t="s">
        <v>160</v>
      </c>
      <c r="AU711" s="19" t="s">
        <v>81</v>
      </c>
    </row>
    <row r="712" s="2" customFormat="1" ht="24.15" customHeight="1">
      <c r="A712" s="40"/>
      <c r="B712" s="41"/>
      <c r="C712" s="207" t="s">
        <v>946</v>
      </c>
      <c r="D712" s="207" t="s">
        <v>154</v>
      </c>
      <c r="E712" s="208" t="s">
        <v>947</v>
      </c>
      <c r="F712" s="209" t="s">
        <v>948</v>
      </c>
      <c r="G712" s="210" t="s">
        <v>237</v>
      </c>
      <c r="H712" s="211">
        <v>3.7200000000000002</v>
      </c>
      <c r="I712" s="212"/>
      <c r="J712" s="213">
        <f>ROUND(I712*H712,2)</f>
        <v>0</v>
      </c>
      <c r="K712" s="214"/>
      <c r="L712" s="46"/>
      <c r="M712" s="215" t="s">
        <v>19</v>
      </c>
      <c r="N712" s="216" t="s">
        <v>42</v>
      </c>
      <c r="O712" s="86"/>
      <c r="P712" s="217">
        <f>O712*H712</f>
        <v>0</v>
      </c>
      <c r="Q712" s="217">
        <v>0.036420000000000001</v>
      </c>
      <c r="R712" s="217">
        <f>Q712*H712</f>
        <v>0.1354824</v>
      </c>
      <c r="S712" s="217">
        <v>0</v>
      </c>
      <c r="T712" s="218">
        <f>S712*H712</f>
        <v>0</v>
      </c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R712" s="219" t="s">
        <v>158</v>
      </c>
      <c r="AT712" s="219" t="s">
        <v>154</v>
      </c>
      <c r="AU712" s="219" t="s">
        <v>81</v>
      </c>
      <c r="AY712" s="19" t="s">
        <v>152</v>
      </c>
      <c r="BE712" s="220">
        <f>IF(N712="základní",J712,0)</f>
        <v>0</v>
      </c>
      <c r="BF712" s="220">
        <f>IF(N712="snížená",J712,0)</f>
        <v>0</v>
      </c>
      <c r="BG712" s="220">
        <f>IF(N712="zákl. přenesená",J712,0)</f>
        <v>0</v>
      </c>
      <c r="BH712" s="220">
        <f>IF(N712="sníž. přenesená",J712,0)</f>
        <v>0</v>
      </c>
      <c r="BI712" s="220">
        <f>IF(N712="nulová",J712,0)</f>
        <v>0</v>
      </c>
      <c r="BJ712" s="19" t="s">
        <v>79</v>
      </c>
      <c r="BK712" s="220">
        <f>ROUND(I712*H712,2)</f>
        <v>0</v>
      </c>
      <c r="BL712" s="19" t="s">
        <v>158</v>
      </c>
      <c r="BM712" s="219" t="s">
        <v>949</v>
      </c>
    </row>
    <row r="713" s="2" customFormat="1">
      <c r="A713" s="40"/>
      <c r="B713" s="41"/>
      <c r="C713" s="42"/>
      <c r="D713" s="221" t="s">
        <v>160</v>
      </c>
      <c r="E713" s="42"/>
      <c r="F713" s="222" t="s">
        <v>948</v>
      </c>
      <c r="G713" s="42"/>
      <c r="H713" s="42"/>
      <c r="I713" s="223"/>
      <c r="J713" s="42"/>
      <c r="K713" s="42"/>
      <c r="L713" s="46"/>
      <c r="M713" s="224"/>
      <c r="N713" s="225"/>
      <c r="O713" s="86"/>
      <c r="P713" s="86"/>
      <c r="Q713" s="86"/>
      <c r="R713" s="86"/>
      <c r="S713" s="86"/>
      <c r="T713" s="87"/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T713" s="19" t="s">
        <v>160</v>
      </c>
      <c r="AU713" s="19" t="s">
        <v>81</v>
      </c>
    </row>
    <row r="714" s="12" customFormat="1" ht="22.8" customHeight="1">
      <c r="A714" s="12"/>
      <c r="B714" s="191"/>
      <c r="C714" s="192"/>
      <c r="D714" s="193" t="s">
        <v>70</v>
      </c>
      <c r="E714" s="205" t="s">
        <v>825</v>
      </c>
      <c r="F714" s="205" t="s">
        <v>950</v>
      </c>
      <c r="G714" s="192"/>
      <c r="H714" s="192"/>
      <c r="I714" s="195"/>
      <c r="J714" s="206">
        <f>BK714</f>
        <v>0</v>
      </c>
      <c r="K714" s="192"/>
      <c r="L714" s="197"/>
      <c r="M714" s="198"/>
      <c r="N714" s="199"/>
      <c r="O714" s="199"/>
      <c r="P714" s="200">
        <f>SUM(P715:P716)</f>
        <v>0</v>
      </c>
      <c r="Q714" s="199"/>
      <c r="R714" s="200">
        <f>SUM(R715:R716)</f>
        <v>0</v>
      </c>
      <c r="S714" s="199"/>
      <c r="T714" s="201">
        <f>SUM(T715:T716)</f>
        <v>0</v>
      </c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R714" s="202" t="s">
        <v>79</v>
      </c>
      <c r="AT714" s="203" t="s">
        <v>70</v>
      </c>
      <c r="AU714" s="203" t="s">
        <v>79</v>
      </c>
      <c r="AY714" s="202" t="s">
        <v>152</v>
      </c>
      <c r="BK714" s="204">
        <f>SUM(BK715:BK716)</f>
        <v>0</v>
      </c>
    </row>
    <row r="715" s="2" customFormat="1" ht="33" customHeight="1">
      <c r="A715" s="40"/>
      <c r="B715" s="41"/>
      <c r="C715" s="207" t="s">
        <v>951</v>
      </c>
      <c r="D715" s="207" t="s">
        <v>154</v>
      </c>
      <c r="E715" s="208" t="s">
        <v>952</v>
      </c>
      <c r="F715" s="209" t="s">
        <v>953</v>
      </c>
      <c r="G715" s="210" t="s">
        <v>202</v>
      </c>
      <c r="H715" s="211">
        <v>54.292000000000002</v>
      </c>
      <c r="I715" s="212"/>
      <c r="J715" s="213">
        <f>ROUND(I715*H715,2)</f>
        <v>0</v>
      </c>
      <c r="K715" s="214"/>
      <c r="L715" s="46"/>
      <c r="M715" s="215" t="s">
        <v>19</v>
      </c>
      <c r="N715" s="216" t="s">
        <v>42</v>
      </c>
      <c r="O715" s="86"/>
      <c r="P715" s="217">
        <f>O715*H715</f>
        <v>0</v>
      </c>
      <c r="Q715" s="217">
        <v>0</v>
      </c>
      <c r="R715" s="217">
        <f>Q715*H715</f>
        <v>0</v>
      </c>
      <c r="S715" s="217">
        <v>0</v>
      </c>
      <c r="T715" s="218">
        <f>S715*H715</f>
        <v>0</v>
      </c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R715" s="219" t="s">
        <v>158</v>
      </c>
      <c r="AT715" s="219" t="s">
        <v>154</v>
      </c>
      <c r="AU715" s="219" t="s">
        <v>81</v>
      </c>
      <c r="AY715" s="19" t="s">
        <v>152</v>
      </c>
      <c r="BE715" s="220">
        <f>IF(N715="základní",J715,0)</f>
        <v>0</v>
      </c>
      <c r="BF715" s="220">
        <f>IF(N715="snížená",J715,0)</f>
        <v>0</v>
      </c>
      <c r="BG715" s="220">
        <f>IF(N715="zákl. přenesená",J715,0)</f>
        <v>0</v>
      </c>
      <c r="BH715" s="220">
        <f>IF(N715="sníž. přenesená",J715,0)</f>
        <v>0</v>
      </c>
      <c r="BI715" s="220">
        <f>IF(N715="nulová",J715,0)</f>
        <v>0</v>
      </c>
      <c r="BJ715" s="19" t="s">
        <v>79</v>
      </c>
      <c r="BK715" s="220">
        <f>ROUND(I715*H715,2)</f>
        <v>0</v>
      </c>
      <c r="BL715" s="19" t="s">
        <v>158</v>
      </c>
      <c r="BM715" s="219" t="s">
        <v>954</v>
      </c>
    </row>
    <row r="716" s="2" customFormat="1">
      <c r="A716" s="40"/>
      <c r="B716" s="41"/>
      <c r="C716" s="42"/>
      <c r="D716" s="221" t="s">
        <v>160</v>
      </c>
      <c r="E716" s="42"/>
      <c r="F716" s="222" t="s">
        <v>953</v>
      </c>
      <c r="G716" s="42"/>
      <c r="H716" s="42"/>
      <c r="I716" s="223"/>
      <c r="J716" s="42"/>
      <c r="K716" s="42"/>
      <c r="L716" s="46"/>
      <c r="M716" s="224"/>
      <c r="N716" s="225"/>
      <c r="O716" s="86"/>
      <c r="P716" s="86"/>
      <c r="Q716" s="86"/>
      <c r="R716" s="86"/>
      <c r="S716" s="86"/>
      <c r="T716" s="87"/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T716" s="19" t="s">
        <v>160</v>
      </c>
      <c r="AU716" s="19" t="s">
        <v>81</v>
      </c>
    </row>
    <row r="717" s="12" customFormat="1" ht="25.92" customHeight="1">
      <c r="A717" s="12"/>
      <c r="B717" s="191"/>
      <c r="C717" s="192"/>
      <c r="D717" s="193" t="s">
        <v>70</v>
      </c>
      <c r="E717" s="194" t="s">
        <v>955</v>
      </c>
      <c r="F717" s="194" t="s">
        <v>956</v>
      </c>
      <c r="G717" s="192"/>
      <c r="H717" s="192"/>
      <c r="I717" s="195"/>
      <c r="J717" s="196">
        <f>BK717</f>
        <v>0</v>
      </c>
      <c r="K717" s="192"/>
      <c r="L717" s="197"/>
      <c r="M717" s="198"/>
      <c r="N717" s="199"/>
      <c r="O717" s="199"/>
      <c r="P717" s="200">
        <f>P718+P758+P773+P789+P808+P819+P863+P875+P934+P951+P975+P986+P1056+P1089</f>
        <v>0</v>
      </c>
      <c r="Q717" s="199"/>
      <c r="R717" s="200">
        <f>R718+R758+R773+R789+R808+R819+R863+R875+R934+R951+R975+R986+R1056+R1089</f>
        <v>12.298753679999999</v>
      </c>
      <c r="S717" s="199"/>
      <c r="T717" s="201">
        <f>T718+T758+T773+T789+T808+T819+T863+T875+T934+T951+T975+T986+T1056+T1089</f>
        <v>0.34898156999999996</v>
      </c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R717" s="202" t="s">
        <v>81</v>
      </c>
      <c r="AT717" s="203" t="s">
        <v>70</v>
      </c>
      <c r="AU717" s="203" t="s">
        <v>71</v>
      </c>
      <c r="AY717" s="202" t="s">
        <v>152</v>
      </c>
      <c r="BK717" s="204">
        <f>BK718+BK758+BK773+BK789+BK808+BK819+BK863+BK875+BK934+BK951+BK975+BK986+BK1056+BK1089</f>
        <v>0</v>
      </c>
    </row>
    <row r="718" s="12" customFormat="1" ht="22.8" customHeight="1">
      <c r="A718" s="12"/>
      <c r="B718" s="191"/>
      <c r="C718" s="192"/>
      <c r="D718" s="193" t="s">
        <v>70</v>
      </c>
      <c r="E718" s="205" t="s">
        <v>957</v>
      </c>
      <c r="F718" s="205" t="s">
        <v>958</v>
      </c>
      <c r="G718" s="192"/>
      <c r="H718" s="192"/>
      <c r="I718" s="195"/>
      <c r="J718" s="206">
        <f>BK718</f>
        <v>0</v>
      </c>
      <c r="K718" s="192"/>
      <c r="L718" s="197"/>
      <c r="M718" s="198"/>
      <c r="N718" s="199"/>
      <c r="O718" s="199"/>
      <c r="P718" s="200">
        <f>SUM(P719:P757)</f>
        <v>0</v>
      </c>
      <c r="Q718" s="199"/>
      <c r="R718" s="200">
        <f>SUM(R719:R757)</f>
        <v>0.46582040000000002</v>
      </c>
      <c r="S718" s="199"/>
      <c r="T718" s="201">
        <f>SUM(T719:T757)</f>
        <v>0</v>
      </c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R718" s="202" t="s">
        <v>81</v>
      </c>
      <c r="AT718" s="203" t="s">
        <v>70</v>
      </c>
      <c r="AU718" s="203" t="s">
        <v>79</v>
      </c>
      <c r="AY718" s="202" t="s">
        <v>152</v>
      </c>
      <c r="BK718" s="204">
        <f>SUM(BK719:BK757)</f>
        <v>0</v>
      </c>
    </row>
    <row r="719" s="2" customFormat="1" ht="16.5" customHeight="1">
      <c r="A719" s="40"/>
      <c r="B719" s="41"/>
      <c r="C719" s="261" t="s">
        <v>959</v>
      </c>
      <c r="D719" s="261" t="s">
        <v>265</v>
      </c>
      <c r="E719" s="262" t="s">
        <v>960</v>
      </c>
      <c r="F719" s="263" t="s">
        <v>961</v>
      </c>
      <c r="G719" s="264" t="s">
        <v>211</v>
      </c>
      <c r="H719" s="265">
        <v>2.7269999999999999</v>
      </c>
      <c r="I719" s="266"/>
      <c r="J719" s="267">
        <f>ROUND(I719*H719,2)</f>
        <v>0</v>
      </c>
      <c r="K719" s="268"/>
      <c r="L719" s="269"/>
      <c r="M719" s="270" t="s">
        <v>19</v>
      </c>
      <c r="N719" s="271" t="s">
        <v>42</v>
      </c>
      <c r="O719" s="86"/>
      <c r="P719" s="217">
        <f>O719*H719</f>
        <v>0</v>
      </c>
      <c r="Q719" s="217">
        <v>0.0060000000000000001</v>
      </c>
      <c r="R719" s="217">
        <f>Q719*H719</f>
        <v>0.016361999999999998</v>
      </c>
      <c r="S719" s="217">
        <v>0</v>
      </c>
      <c r="T719" s="218">
        <f>S719*H719</f>
        <v>0</v>
      </c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R719" s="219" t="s">
        <v>381</v>
      </c>
      <c r="AT719" s="219" t="s">
        <v>265</v>
      </c>
      <c r="AU719" s="219" t="s">
        <v>81</v>
      </c>
      <c r="AY719" s="19" t="s">
        <v>152</v>
      </c>
      <c r="BE719" s="220">
        <f>IF(N719="základní",J719,0)</f>
        <v>0</v>
      </c>
      <c r="BF719" s="220">
        <f>IF(N719="snížená",J719,0)</f>
        <v>0</v>
      </c>
      <c r="BG719" s="220">
        <f>IF(N719="zákl. přenesená",J719,0)</f>
        <v>0</v>
      </c>
      <c r="BH719" s="220">
        <f>IF(N719="sníž. přenesená",J719,0)</f>
        <v>0</v>
      </c>
      <c r="BI719" s="220">
        <f>IF(N719="nulová",J719,0)</f>
        <v>0</v>
      </c>
      <c r="BJ719" s="19" t="s">
        <v>79</v>
      </c>
      <c r="BK719" s="220">
        <f>ROUND(I719*H719,2)</f>
        <v>0</v>
      </c>
      <c r="BL719" s="19" t="s">
        <v>264</v>
      </c>
      <c r="BM719" s="219" t="s">
        <v>962</v>
      </c>
    </row>
    <row r="720" s="2" customFormat="1">
      <c r="A720" s="40"/>
      <c r="B720" s="41"/>
      <c r="C720" s="42"/>
      <c r="D720" s="221" t="s">
        <v>160</v>
      </c>
      <c r="E720" s="42"/>
      <c r="F720" s="222" t="s">
        <v>961</v>
      </c>
      <c r="G720" s="42"/>
      <c r="H720" s="42"/>
      <c r="I720" s="223"/>
      <c r="J720" s="42"/>
      <c r="K720" s="42"/>
      <c r="L720" s="46"/>
      <c r="M720" s="224"/>
      <c r="N720" s="225"/>
      <c r="O720" s="86"/>
      <c r="P720" s="86"/>
      <c r="Q720" s="86"/>
      <c r="R720" s="86"/>
      <c r="S720" s="86"/>
      <c r="T720" s="87"/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T720" s="19" t="s">
        <v>160</v>
      </c>
      <c r="AU720" s="19" t="s">
        <v>81</v>
      </c>
    </row>
    <row r="721" s="13" customFormat="1">
      <c r="A721" s="13"/>
      <c r="B721" s="228"/>
      <c r="C721" s="229"/>
      <c r="D721" s="221" t="s">
        <v>164</v>
      </c>
      <c r="E721" s="230" t="s">
        <v>19</v>
      </c>
      <c r="F721" s="231" t="s">
        <v>963</v>
      </c>
      <c r="G721" s="229"/>
      <c r="H721" s="232">
        <v>1.107</v>
      </c>
      <c r="I721" s="233"/>
      <c r="J721" s="229"/>
      <c r="K721" s="229"/>
      <c r="L721" s="234"/>
      <c r="M721" s="235"/>
      <c r="N721" s="236"/>
      <c r="O721" s="236"/>
      <c r="P721" s="236"/>
      <c r="Q721" s="236"/>
      <c r="R721" s="236"/>
      <c r="S721" s="236"/>
      <c r="T721" s="237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8" t="s">
        <v>164</v>
      </c>
      <c r="AU721" s="238" t="s">
        <v>81</v>
      </c>
      <c r="AV721" s="13" t="s">
        <v>81</v>
      </c>
      <c r="AW721" s="13" t="s">
        <v>33</v>
      </c>
      <c r="AX721" s="13" t="s">
        <v>71</v>
      </c>
      <c r="AY721" s="238" t="s">
        <v>152</v>
      </c>
    </row>
    <row r="722" s="13" customFormat="1">
      <c r="A722" s="13"/>
      <c r="B722" s="228"/>
      <c r="C722" s="229"/>
      <c r="D722" s="221" t="s">
        <v>164</v>
      </c>
      <c r="E722" s="230" t="s">
        <v>19</v>
      </c>
      <c r="F722" s="231" t="s">
        <v>964</v>
      </c>
      <c r="G722" s="229"/>
      <c r="H722" s="232">
        <v>1.6200000000000001</v>
      </c>
      <c r="I722" s="233"/>
      <c r="J722" s="229"/>
      <c r="K722" s="229"/>
      <c r="L722" s="234"/>
      <c r="M722" s="235"/>
      <c r="N722" s="236"/>
      <c r="O722" s="236"/>
      <c r="P722" s="236"/>
      <c r="Q722" s="236"/>
      <c r="R722" s="236"/>
      <c r="S722" s="236"/>
      <c r="T722" s="237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8" t="s">
        <v>164</v>
      </c>
      <c r="AU722" s="238" t="s">
        <v>81</v>
      </c>
      <c r="AV722" s="13" t="s">
        <v>81</v>
      </c>
      <c r="AW722" s="13" t="s">
        <v>33</v>
      </c>
      <c r="AX722" s="13" t="s">
        <v>71</v>
      </c>
      <c r="AY722" s="238" t="s">
        <v>152</v>
      </c>
    </row>
    <row r="723" s="14" customFormat="1">
      <c r="A723" s="14"/>
      <c r="B723" s="239"/>
      <c r="C723" s="240"/>
      <c r="D723" s="221" t="s">
        <v>164</v>
      </c>
      <c r="E723" s="241" t="s">
        <v>19</v>
      </c>
      <c r="F723" s="242" t="s">
        <v>169</v>
      </c>
      <c r="G723" s="240"/>
      <c r="H723" s="243">
        <v>2.7270000000000003</v>
      </c>
      <c r="I723" s="244"/>
      <c r="J723" s="240"/>
      <c r="K723" s="240"/>
      <c r="L723" s="245"/>
      <c r="M723" s="246"/>
      <c r="N723" s="247"/>
      <c r="O723" s="247"/>
      <c r="P723" s="247"/>
      <c r="Q723" s="247"/>
      <c r="R723" s="247"/>
      <c r="S723" s="247"/>
      <c r="T723" s="248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9" t="s">
        <v>164</v>
      </c>
      <c r="AU723" s="249" t="s">
        <v>81</v>
      </c>
      <c r="AV723" s="14" t="s">
        <v>158</v>
      </c>
      <c r="AW723" s="14" t="s">
        <v>33</v>
      </c>
      <c r="AX723" s="14" t="s">
        <v>79</v>
      </c>
      <c r="AY723" s="249" t="s">
        <v>152</v>
      </c>
    </row>
    <row r="724" s="2" customFormat="1" ht="16.5" customHeight="1">
      <c r="A724" s="40"/>
      <c r="B724" s="41"/>
      <c r="C724" s="261" t="s">
        <v>965</v>
      </c>
      <c r="D724" s="261" t="s">
        <v>265</v>
      </c>
      <c r="E724" s="262" t="s">
        <v>966</v>
      </c>
      <c r="F724" s="263" t="s">
        <v>967</v>
      </c>
      <c r="G724" s="264" t="s">
        <v>211</v>
      </c>
      <c r="H724" s="265">
        <v>32.218000000000004</v>
      </c>
      <c r="I724" s="266"/>
      <c r="J724" s="267">
        <f>ROUND(I724*H724,2)</f>
        <v>0</v>
      </c>
      <c r="K724" s="268"/>
      <c r="L724" s="269"/>
      <c r="M724" s="270" t="s">
        <v>19</v>
      </c>
      <c r="N724" s="271" t="s">
        <v>42</v>
      </c>
      <c r="O724" s="86"/>
      <c r="P724" s="217">
        <f>O724*H724</f>
        <v>0</v>
      </c>
      <c r="Q724" s="217">
        <v>0.0060000000000000001</v>
      </c>
      <c r="R724" s="217">
        <f>Q724*H724</f>
        <v>0.19330800000000004</v>
      </c>
      <c r="S724" s="217">
        <v>0</v>
      </c>
      <c r="T724" s="218">
        <f>S724*H724</f>
        <v>0</v>
      </c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R724" s="219" t="s">
        <v>381</v>
      </c>
      <c r="AT724" s="219" t="s">
        <v>265</v>
      </c>
      <c r="AU724" s="219" t="s">
        <v>81</v>
      </c>
      <c r="AY724" s="19" t="s">
        <v>152</v>
      </c>
      <c r="BE724" s="220">
        <f>IF(N724="základní",J724,0)</f>
        <v>0</v>
      </c>
      <c r="BF724" s="220">
        <f>IF(N724="snížená",J724,0)</f>
        <v>0</v>
      </c>
      <c r="BG724" s="220">
        <f>IF(N724="zákl. přenesená",J724,0)</f>
        <v>0</v>
      </c>
      <c r="BH724" s="220">
        <f>IF(N724="sníž. přenesená",J724,0)</f>
        <v>0</v>
      </c>
      <c r="BI724" s="220">
        <f>IF(N724="nulová",J724,0)</f>
        <v>0</v>
      </c>
      <c r="BJ724" s="19" t="s">
        <v>79</v>
      </c>
      <c r="BK724" s="220">
        <f>ROUND(I724*H724,2)</f>
        <v>0</v>
      </c>
      <c r="BL724" s="19" t="s">
        <v>264</v>
      </c>
      <c r="BM724" s="219" t="s">
        <v>968</v>
      </c>
    </row>
    <row r="725" s="2" customFormat="1">
      <c r="A725" s="40"/>
      <c r="B725" s="41"/>
      <c r="C725" s="42"/>
      <c r="D725" s="221" t="s">
        <v>160</v>
      </c>
      <c r="E725" s="42"/>
      <c r="F725" s="222" t="s">
        <v>967</v>
      </c>
      <c r="G725" s="42"/>
      <c r="H725" s="42"/>
      <c r="I725" s="223"/>
      <c r="J725" s="42"/>
      <c r="K725" s="42"/>
      <c r="L725" s="46"/>
      <c r="M725" s="224"/>
      <c r="N725" s="225"/>
      <c r="O725" s="86"/>
      <c r="P725" s="86"/>
      <c r="Q725" s="86"/>
      <c r="R725" s="86"/>
      <c r="S725" s="86"/>
      <c r="T725" s="87"/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T725" s="19" t="s">
        <v>160</v>
      </c>
      <c r="AU725" s="19" t="s">
        <v>81</v>
      </c>
    </row>
    <row r="726" s="16" customFormat="1">
      <c r="A726" s="16"/>
      <c r="B726" s="273"/>
      <c r="C726" s="274"/>
      <c r="D726" s="221" t="s">
        <v>164</v>
      </c>
      <c r="E726" s="275" t="s">
        <v>19</v>
      </c>
      <c r="F726" s="276" t="s">
        <v>969</v>
      </c>
      <c r="G726" s="274"/>
      <c r="H726" s="275" t="s">
        <v>19</v>
      </c>
      <c r="I726" s="277"/>
      <c r="J726" s="274"/>
      <c r="K726" s="274"/>
      <c r="L726" s="278"/>
      <c r="M726" s="279"/>
      <c r="N726" s="280"/>
      <c r="O726" s="280"/>
      <c r="P726" s="280"/>
      <c r="Q726" s="280"/>
      <c r="R726" s="280"/>
      <c r="S726" s="280"/>
      <c r="T726" s="281"/>
      <c r="U726" s="16"/>
      <c r="V726" s="16"/>
      <c r="W726" s="16"/>
      <c r="X726" s="16"/>
      <c r="Y726" s="16"/>
      <c r="Z726" s="16"/>
      <c r="AA726" s="16"/>
      <c r="AB726" s="16"/>
      <c r="AC726" s="16"/>
      <c r="AD726" s="16"/>
      <c r="AE726" s="16"/>
      <c r="AT726" s="282" t="s">
        <v>164</v>
      </c>
      <c r="AU726" s="282" t="s">
        <v>81</v>
      </c>
      <c r="AV726" s="16" t="s">
        <v>79</v>
      </c>
      <c r="AW726" s="16" t="s">
        <v>33</v>
      </c>
      <c r="AX726" s="16" t="s">
        <v>71</v>
      </c>
      <c r="AY726" s="282" t="s">
        <v>152</v>
      </c>
    </row>
    <row r="727" s="13" customFormat="1">
      <c r="A727" s="13"/>
      <c r="B727" s="228"/>
      <c r="C727" s="229"/>
      <c r="D727" s="221" t="s">
        <v>164</v>
      </c>
      <c r="E727" s="230" t="s">
        <v>19</v>
      </c>
      <c r="F727" s="231" t="s">
        <v>970</v>
      </c>
      <c r="G727" s="229"/>
      <c r="H727" s="232">
        <v>8.4000000000000004</v>
      </c>
      <c r="I727" s="233"/>
      <c r="J727" s="229"/>
      <c r="K727" s="229"/>
      <c r="L727" s="234"/>
      <c r="M727" s="235"/>
      <c r="N727" s="236"/>
      <c r="O727" s="236"/>
      <c r="P727" s="236"/>
      <c r="Q727" s="236"/>
      <c r="R727" s="236"/>
      <c r="S727" s="236"/>
      <c r="T727" s="237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8" t="s">
        <v>164</v>
      </c>
      <c r="AU727" s="238" t="s">
        <v>81</v>
      </c>
      <c r="AV727" s="13" t="s">
        <v>81</v>
      </c>
      <c r="AW727" s="13" t="s">
        <v>33</v>
      </c>
      <c r="AX727" s="13" t="s">
        <v>71</v>
      </c>
      <c r="AY727" s="238" t="s">
        <v>152</v>
      </c>
    </row>
    <row r="728" s="15" customFormat="1">
      <c r="A728" s="15"/>
      <c r="B728" s="250"/>
      <c r="C728" s="251"/>
      <c r="D728" s="221" t="s">
        <v>164</v>
      </c>
      <c r="E728" s="252" t="s">
        <v>19</v>
      </c>
      <c r="F728" s="253" t="s">
        <v>230</v>
      </c>
      <c r="G728" s="251"/>
      <c r="H728" s="254">
        <v>8.4000000000000004</v>
      </c>
      <c r="I728" s="255"/>
      <c r="J728" s="251"/>
      <c r="K728" s="251"/>
      <c r="L728" s="256"/>
      <c r="M728" s="257"/>
      <c r="N728" s="258"/>
      <c r="O728" s="258"/>
      <c r="P728" s="258"/>
      <c r="Q728" s="258"/>
      <c r="R728" s="258"/>
      <c r="S728" s="258"/>
      <c r="T728" s="259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60" t="s">
        <v>164</v>
      </c>
      <c r="AU728" s="260" t="s">
        <v>81</v>
      </c>
      <c r="AV728" s="15" t="s">
        <v>175</v>
      </c>
      <c r="AW728" s="15" t="s">
        <v>33</v>
      </c>
      <c r="AX728" s="15" t="s">
        <v>71</v>
      </c>
      <c r="AY728" s="260" t="s">
        <v>152</v>
      </c>
    </row>
    <row r="729" s="13" customFormat="1">
      <c r="A729" s="13"/>
      <c r="B729" s="228"/>
      <c r="C729" s="229"/>
      <c r="D729" s="221" t="s">
        <v>164</v>
      </c>
      <c r="E729" s="230" t="s">
        <v>19</v>
      </c>
      <c r="F729" s="231" t="s">
        <v>971</v>
      </c>
      <c r="G729" s="229"/>
      <c r="H729" s="232">
        <v>11.44</v>
      </c>
      <c r="I729" s="233"/>
      <c r="J729" s="229"/>
      <c r="K729" s="229"/>
      <c r="L729" s="234"/>
      <c r="M729" s="235"/>
      <c r="N729" s="236"/>
      <c r="O729" s="236"/>
      <c r="P729" s="236"/>
      <c r="Q729" s="236"/>
      <c r="R729" s="236"/>
      <c r="S729" s="236"/>
      <c r="T729" s="237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38" t="s">
        <v>164</v>
      </c>
      <c r="AU729" s="238" t="s">
        <v>81</v>
      </c>
      <c r="AV729" s="13" t="s">
        <v>81</v>
      </c>
      <c r="AW729" s="13" t="s">
        <v>33</v>
      </c>
      <c r="AX729" s="13" t="s">
        <v>71</v>
      </c>
      <c r="AY729" s="238" t="s">
        <v>152</v>
      </c>
    </row>
    <row r="730" s="13" customFormat="1">
      <c r="A730" s="13"/>
      <c r="B730" s="228"/>
      <c r="C730" s="229"/>
      <c r="D730" s="221" t="s">
        <v>164</v>
      </c>
      <c r="E730" s="230" t="s">
        <v>19</v>
      </c>
      <c r="F730" s="231" t="s">
        <v>972</v>
      </c>
      <c r="G730" s="229"/>
      <c r="H730" s="232">
        <v>3.6360000000000001</v>
      </c>
      <c r="I730" s="233"/>
      <c r="J730" s="229"/>
      <c r="K730" s="229"/>
      <c r="L730" s="234"/>
      <c r="M730" s="235"/>
      <c r="N730" s="236"/>
      <c r="O730" s="236"/>
      <c r="P730" s="236"/>
      <c r="Q730" s="236"/>
      <c r="R730" s="236"/>
      <c r="S730" s="236"/>
      <c r="T730" s="237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8" t="s">
        <v>164</v>
      </c>
      <c r="AU730" s="238" t="s">
        <v>81</v>
      </c>
      <c r="AV730" s="13" t="s">
        <v>81</v>
      </c>
      <c r="AW730" s="13" t="s">
        <v>33</v>
      </c>
      <c r="AX730" s="13" t="s">
        <v>71</v>
      </c>
      <c r="AY730" s="238" t="s">
        <v>152</v>
      </c>
    </row>
    <row r="731" s="13" customFormat="1">
      <c r="A731" s="13"/>
      <c r="B731" s="228"/>
      <c r="C731" s="229"/>
      <c r="D731" s="221" t="s">
        <v>164</v>
      </c>
      <c r="E731" s="230" t="s">
        <v>19</v>
      </c>
      <c r="F731" s="231" t="s">
        <v>973</v>
      </c>
      <c r="G731" s="229"/>
      <c r="H731" s="232">
        <v>8.7420000000000009</v>
      </c>
      <c r="I731" s="233"/>
      <c r="J731" s="229"/>
      <c r="K731" s="229"/>
      <c r="L731" s="234"/>
      <c r="M731" s="235"/>
      <c r="N731" s="236"/>
      <c r="O731" s="236"/>
      <c r="P731" s="236"/>
      <c r="Q731" s="236"/>
      <c r="R731" s="236"/>
      <c r="S731" s="236"/>
      <c r="T731" s="237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8" t="s">
        <v>164</v>
      </c>
      <c r="AU731" s="238" t="s">
        <v>81</v>
      </c>
      <c r="AV731" s="13" t="s">
        <v>81</v>
      </c>
      <c r="AW731" s="13" t="s">
        <v>33</v>
      </c>
      <c r="AX731" s="13" t="s">
        <v>71</v>
      </c>
      <c r="AY731" s="238" t="s">
        <v>152</v>
      </c>
    </row>
    <row r="732" s="15" customFormat="1">
      <c r="A732" s="15"/>
      <c r="B732" s="250"/>
      <c r="C732" s="251"/>
      <c r="D732" s="221" t="s">
        <v>164</v>
      </c>
      <c r="E732" s="252" t="s">
        <v>19</v>
      </c>
      <c r="F732" s="253" t="s">
        <v>230</v>
      </c>
      <c r="G732" s="251"/>
      <c r="H732" s="254">
        <v>23.818000000000001</v>
      </c>
      <c r="I732" s="255"/>
      <c r="J732" s="251"/>
      <c r="K732" s="251"/>
      <c r="L732" s="256"/>
      <c r="M732" s="257"/>
      <c r="N732" s="258"/>
      <c r="O732" s="258"/>
      <c r="P732" s="258"/>
      <c r="Q732" s="258"/>
      <c r="R732" s="258"/>
      <c r="S732" s="258"/>
      <c r="T732" s="259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60" t="s">
        <v>164</v>
      </c>
      <c r="AU732" s="260" t="s">
        <v>81</v>
      </c>
      <c r="AV732" s="15" t="s">
        <v>175</v>
      </c>
      <c r="AW732" s="15" t="s">
        <v>33</v>
      </c>
      <c r="AX732" s="15" t="s">
        <v>71</v>
      </c>
      <c r="AY732" s="260" t="s">
        <v>152</v>
      </c>
    </row>
    <row r="733" s="14" customFormat="1">
      <c r="A733" s="14"/>
      <c r="B733" s="239"/>
      <c r="C733" s="240"/>
      <c r="D733" s="221" t="s">
        <v>164</v>
      </c>
      <c r="E733" s="241" t="s">
        <v>19</v>
      </c>
      <c r="F733" s="242" t="s">
        <v>169</v>
      </c>
      <c r="G733" s="240"/>
      <c r="H733" s="243">
        <v>32.218000000000004</v>
      </c>
      <c r="I733" s="244"/>
      <c r="J733" s="240"/>
      <c r="K733" s="240"/>
      <c r="L733" s="245"/>
      <c r="M733" s="246"/>
      <c r="N733" s="247"/>
      <c r="O733" s="247"/>
      <c r="P733" s="247"/>
      <c r="Q733" s="247"/>
      <c r="R733" s="247"/>
      <c r="S733" s="247"/>
      <c r="T733" s="248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9" t="s">
        <v>164</v>
      </c>
      <c r="AU733" s="249" t="s">
        <v>81</v>
      </c>
      <c r="AV733" s="14" t="s">
        <v>158</v>
      </c>
      <c r="AW733" s="14" t="s">
        <v>33</v>
      </c>
      <c r="AX733" s="14" t="s">
        <v>79</v>
      </c>
      <c r="AY733" s="249" t="s">
        <v>152</v>
      </c>
    </row>
    <row r="734" s="2" customFormat="1" ht="21.75" customHeight="1">
      <c r="A734" s="40"/>
      <c r="B734" s="41"/>
      <c r="C734" s="207" t="s">
        <v>974</v>
      </c>
      <c r="D734" s="207" t="s">
        <v>154</v>
      </c>
      <c r="E734" s="208" t="s">
        <v>975</v>
      </c>
      <c r="F734" s="209" t="s">
        <v>976</v>
      </c>
      <c r="G734" s="210" t="s">
        <v>211</v>
      </c>
      <c r="H734" s="211">
        <v>11.458</v>
      </c>
      <c r="I734" s="212"/>
      <c r="J734" s="213">
        <f>ROUND(I734*H734,2)</f>
        <v>0</v>
      </c>
      <c r="K734" s="214"/>
      <c r="L734" s="46"/>
      <c r="M734" s="215" t="s">
        <v>19</v>
      </c>
      <c r="N734" s="216" t="s">
        <v>42</v>
      </c>
      <c r="O734" s="86"/>
      <c r="P734" s="217">
        <f>O734*H734</f>
        <v>0</v>
      </c>
      <c r="Q734" s="217">
        <v>0</v>
      </c>
      <c r="R734" s="217">
        <f>Q734*H734</f>
        <v>0</v>
      </c>
      <c r="S734" s="217">
        <v>0</v>
      </c>
      <c r="T734" s="218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19" t="s">
        <v>264</v>
      </c>
      <c r="AT734" s="219" t="s">
        <v>154</v>
      </c>
      <c r="AU734" s="219" t="s">
        <v>81</v>
      </c>
      <c r="AY734" s="19" t="s">
        <v>152</v>
      </c>
      <c r="BE734" s="220">
        <f>IF(N734="základní",J734,0)</f>
        <v>0</v>
      </c>
      <c r="BF734" s="220">
        <f>IF(N734="snížená",J734,0)</f>
        <v>0</v>
      </c>
      <c r="BG734" s="220">
        <f>IF(N734="zákl. přenesená",J734,0)</f>
        <v>0</v>
      </c>
      <c r="BH734" s="220">
        <f>IF(N734="sníž. přenesená",J734,0)</f>
        <v>0</v>
      </c>
      <c r="BI734" s="220">
        <f>IF(N734="nulová",J734,0)</f>
        <v>0</v>
      </c>
      <c r="BJ734" s="19" t="s">
        <v>79</v>
      </c>
      <c r="BK734" s="220">
        <f>ROUND(I734*H734,2)</f>
        <v>0</v>
      </c>
      <c r="BL734" s="19" t="s">
        <v>264</v>
      </c>
      <c r="BM734" s="219" t="s">
        <v>977</v>
      </c>
    </row>
    <row r="735" s="2" customFormat="1">
      <c r="A735" s="40"/>
      <c r="B735" s="41"/>
      <c r="C735" s="42"/>
      <c r="D735" s="221" t="s">
        <v>160</v>
      </c>
      <c r="E735" s="42"/>
      <c r="F735" s="222" t="s">
        <v>976</v>
      </c>
      <c r="G735" s="42"/>
      <c r="H735" s="42"/>
      <c r="I735" s="223"/>
      <c r="J735" s="42"/>
      <c r="K735" s="42"/>
      <c r="L735" s="46"/>
      <c r="M735" s="224"/>
      <c r="N735" s="225"/>
      <c r="O735" s="86"/>
      <c r="P735" s="86"/>
      <c r="Q735" s="86"/>
      <c r="R735" s="86"/>
      <c r="S735" s="86"/>
      <c r="T735" s="87"/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T735" s="19" t="s">
        <v>160</v>
      </c>
      <c r="AU735" s="19" t="s">
        <v>81</v>
      </c>
    </row>
    <row r="736" s="13" customFormat="1">
      <c r="A736" s="13"/>
      <c r="B736" s="228"/>
      <c r="C736" s="229"/>
      <c r="D736" s="221" t="s">
        <v>164</v>
      </c>
      <c r="E736" s="230" t="s">
        <v>19</v>
      </c>
      <c r="F736" s="231" t="s">
        <v>978</v>
      </c>
      <c r="G736" s="229"/>
      <c r="H736" s="232">
        <v>11.458</v>
      </c>
      <c r="I736" s="233"/>
      <c r="J736" s="229"/>
      <c r="K736" s="229"/>
      <c r="L736" s="234"/>
      <c r="M736" s="235"/>
      <c r="N736" s="236"/>
      <c r="O736" s="236"/>
      <c r="P736" s="236"/>
      <c r="Q736" s="236"/>
      <c r="R736" s="236"/>
      <c r="S736" s="236"/>
      <c r="T736" s="237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8" t="s">
        <v>164</v>
      </c>
      <c r="AU736" s="238" t="s">
        <v>81</v>
      </c>
      <c r="AV736" s="13" t="s">
        <v>81</v>
      </c>
      <c r="AW736" s="13" t="s">
        <v>33</v>
      </c>
      <c r="AX736" s="13" t="s">
        <v>79</v>
      </c>
      <c r="AY736" s="238" t="s">
        <v>152</v>
      </c>
    </row>
    <row r="737" s="2" customFormat="1" ht="21.75" customHeight="1">
      <c r="A737" s="40"/>
      <c r="B737" s="41"/>
      <c r="C737" s="207" t="s">
        <v>979</v>
      </c>
      <c r="D737" s="207" t="s">
        <v>154</v>
      </c>
      <c r="E737" s="208" t="s">
        <v>980</v>
      </c>
      <c r="F737" s="209" t="s">
        <v>981</v>
      </c>
      <c r="G737" s="210" t="s">
        <v>211</v>
      </c>
      <c r="H737" s="211">
        <v>23.818000000000001</v>
      </c>
      <c r="I737" s="212"/>
      <c r="J737" s="213">
        <f>ROUND(I737*H737,2)</f>
        <v>0</v>
      </c>
      <c r="K737" s="214"/>
      <c r="L737" s="46"/>
      <c r="M737" s="215" t="s">
        <v>19</v>
      </c>
      <c r="N737" s="216" t="s">
        <v>42</v>
      </c>
      <c r="O737" s="86"/>
      <c r="P737" s="217">
        <f>O737*H737</f>
        <v>0</v>
      </c>
      <c r="Q737" s="217">
        <v>0</v>
      </c>
      <c r="R737" s="217">
        <f>Q737*H737</f>
        <v>0</v>
      </c>
      <c r="S737" s="217">
        <v>0</v>
      </c>
      <c r="T737" s="218">
        <f>S737*H737</f>
        <v>0</v>
      </c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R737" s="219" t="s">
        <v>264</v>
      </c>
      <c r="AT737" s="219" t="s">
        <v>154</v>
      </c>
      <c r="AU737" s="219" t="s">
        <v>81</v>
      </c>
      <c r="AY737" s="19" t="s">
        <v>152</v>
      </c>
      <c r="BE737" s="220">
        <f>IF(N737="základní",J737,0)</f>
        <v>0</v>
      </c>
      <c r="BF737" s="220">
        <f>IF(N737="snížená",J737,0)</f>
        <v>0</v>
      </c>
      <c r="BG737" s="220">
        <f>IF(N737="zákl. přenesená",J737,0)</f>
        <v>0</v>
      </c>
      <c r="BH737" s="220">
        <f>IF(N737="sníž. přenesená",J737,0)</f>
        <v>0</v>
      </c>
      <c r="BI737" s="220">
        <f>IF(N737="nulová",J737,0)</f>
        <v>0</v>
      </c>
      <c r="BJ737" s="19" t="s">
        <v>79</v>
      </c>
      <c r="BK737" s="220">
        <f>ROUND(I737*H737,2)</f>
        <v>0</v>
      </c>
      <c r="BL737" s="19" t="s">
        <v>264</v>
      </c>
      <c r="BM737" s="219" t="s">
        <v>982</v>
      </c>
    </row>
    <row r="738" s="2" customFormat="1">
      <c r="A738" s="40"/>
      <c r="B738" s="41"/>
      <c r="C738" s="42"/>
      <c r="D738" s="221" t="s">
        <v>160</v>
      </c>
      <c r="E738" s="42"/>
      <c r="F738" s="222" t="s">
        <v>981</v>
      </c>
      <c r="G738" s="42"/>
      <c r="H738" s="42"/>
      <c r="I738" s="223"/>
      <c r="J738" s="42"/>
      <c r="K738" s="42"/>
      <c r="L738" s="46"/>
      <c r="M738" s="224"/>
      <c r="N738" s="225"/>
      <c r="O738" s="86"/>
      <c r="P738" s="86"/>
      <c r="Q738" s="86"/>
      <c r="R738" s="86"/>
      <c r="S738" s="86"/>
      <c r="T738" s="87"/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T738" s="19" t="s">
        <v>160</v>
      </c>
      <c r="AU738" s="19" t="s">
        <v>81</v>
      </c>
    </row>
    <row r="739" s="13" customFormat="1">
      <c r="A739" s="13"/>
      <c r="B739" s="228"/>
      <c r="C739" s="229"/>
      <c r="D739" s="221" t="s">
        <v>164</v>
      </c>
      <c r="E739" s="230" t="s">
        <v>19</v>
      </c>
      <c r="F739" s="231" t="s">
        <v>971</v>
      </c>
      <c r="G739" s="229"/>
      <c r="H739" s="232">
        <v>11.44</v>
      </c>
      <c r="I739" s="233"/>
      <c r="J739" s="229"/>
      <c r="K739" s="229"/>
      <c r="L739" s="234"/>
      <c r="M739" s="235"/>
      <c r="N739" s="236"/>
      <c r="O739" s="236"/>
      <c r="P739" s="236"/>
      <c r="Q739" s="236"/>
      <c r="R739" s="236"/>
      <c r="S739" s="236"/>
      <c r="T739" s="237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8" t="s">
        <v>164</v>
      </c>
      <c r="AU739" s="238" t="s">
        <v>81</v>
      </c>
      <c r="AV739" s="13" t="s">
        <v>81</v>
      </c>
      <c r="AW739" s="13" t="s">
        <v>33</v>
      </c>
      <c r="AX739" s="13" t="s">
        <v>71</v>
      </c>
      <c r="AY739" s="238" t="s">
        <v>152</v>
      </c>
    </row>
    <row r="740" s="13" customFormat="1">
      <c r="A740" s="13"/>
      <c r="B740" s="228"/>
      <c r="C740" s="229"/>
      <c r="D740" s="221" t="s">
        <v>164</v>
      </c>
      <c r="E740" s="230" t="s">
        <v>19</v>
      </c>
      <c r="F740" s="231" t="s">
        <v>972</v>
      </c>
      <c r="G740" s="229"/>
      <c r="H740" s="232">
        <v>3.6360000000000001</v>
      </c>
      <c r="I740" s="233"/>
      <c r="J740" s="229"/>
      <c r="K740" s="229"/>
      <c r="L740" s="234"/>
      <c r="M740" s="235"/>
      <c r="N740" s="236"/>
      <c r="O740" s="236"/>
      <c r="P740" s="236"/>
      <c r="Q740" s="236"/>
      <c r="R740" s="236"/>
      <c r="S740" s="236"/>
      <c r="T740" s="237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8" t="s">
        <v>164</v>
      </c>
      <c r="AU740" s="238" t="s">
        <v>81</v>
      </c>
      <c r="AV740" s="13" t="s">
        <v>81</v>
      </c>
      <c r="AW740" s="13" t="s">
        <v>33</v>
      </c>
      <c r="AX740" s="13" t="s">
        <v>71</v>
      </c>
      <c r="AY740" s="238" t="s">
        <v>152</v>
      </c>
    </row>
    <row r="741" s="13" customFormat="1">
      <c r="A741" s="13"/>
      <c r="B741" s="228"/>
      <c r="C741" s="229"/>
      <c r="D741" s="221" t="s">
        <v>164</v>
      </c>
      <c r="E741" s="230" t="s">
        <v>19</v>
      </c>
      <c r="F741" s="231" t="s">
        <v>973</v>
      </c>
      <c r="G741" s="229"/>
      <c r="H741" s="232">
        <v>8.7420000000000009</v>
      </c>
      <c r="I741" s="233"/>
      <c r="J741" s="229"/>
      <c r="K741" s="229"/>
      <c r="L741" s="234"/>
      <c r="M741" s="235"/>
      <c r="N741" s="236"/>
      <c r="O741" s="236"/>
      <c r="P741" s="236"/>
      <c r="Q741" s="236"/>
      <c r="R741" s="236"/>
      <c r="S741" s="236"/>
      <c r="T741" s="237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8" t="s">
        <v>164</v>
      </c>
      <c r="AU741" s="238" t="s">
        <v>81</v>
      </c>
      <c r="AV741" s="13" t="s">
        <v>81</v>
      </c>
      <c r="AW741" s="13" t="s">
        <v>33</v>
      </c>
      <c r="AX741" s="13" t="s">
        <v>71</v>
      </c>
      <c r="AY741" s="238" t="s">
        <v>152</v>
      </c>
    </row>
    <row r="742" s="14" customFormat="1">
      <c r="A742" s="14"/>
      <c r="B742" s="239"/>
      <c r="C742" s="240"/>
      <c r="D742" s="221" t="s">
        <v>164</v>
      </c>
      <c r="E742" s="241" t="s">
        <v>19</v>
      </c>
      <c r="F742" s="242" t="s">
        <v>169</v>
      </c>
      <c r="G742" s="240"/>
      <c r="H742" s="243">
        <v>23.818000000000001</v>
      </c>
      <c r="I742" s="244"/>
      <c r="J742" s="240"/>
      <c r="K742" s="240"/>
      <c r="L742" s="245"/>
      <c r="M742" s="246"/>
      <c r="N742" s="247"/>
      <c r="O742" s="247"/>
      <c r="P742" s="247"/>
      <c r="Q742" s="247"/>
      <c r="R742" s="247"/>
      <c r="S742" s="247"/>
      <c r="T742" s="248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9" t="s">
        <v>164</v>
      </c>
      <c r="AU742" s="249" t="s">
        <v>81</v>
      </c>
      <c r="AV742" s="14" t="s">
        <v>158</v>
      </c>
      <c r="AW742" s="14" t="s">
        <v>33</v>
      </c>
      <c r="AX742" s="14" t="s">
        <v>79</v>
      </c>
      <c r="AY742" s="249" t="s">
        <v>152</v>
      </c>
    </row>
    <row r="743" s="2" customFormat="1" ht="16.5" customHeight="1">
      <c r="A743" s="40"/>
      <c r="B743" s="41"/>
      <c r="C743" s="261" t="s">
        <v>983</v>
      </c>
      <c r="D743" s="261" t="s">
        <v>265</v>
      </c>
      <c r="E743" s="262" t="s">
        <v>984</v>
      </c>
      <c r="F743" s="263" t="s">
        <v>985</v>
      </c>
      <c r="G743" s="264" t="s">
        <v>202</v>
      </c>
      <c r="H743" s="265">
        <v>0.012</v>
      </c>
      <c r="I743" s="266"/>
      <c r="J743" s="267">
        <f>ROUND(I743*H743,2)</f>
        <v>0</v>
      </c>
      <c r="K743" s="268"/>
      <c r="L743" s="269"/>
      <c r="M743" s="270" t="s">
        <v>19</v>
      </c>
      <c r="N743" s="271" t="s">
        <v>42</v>
      </c>
      <c r="O743" s="86"/>
      <c r="P743" s="217">
        <f>O743*H743</f>
        <v>0</v>
      </c>
      <c r="Q743" s="217">
        <v>1</v>
      </c>
      <c r="R743" s="217">
        <f>Q743*H743</f>
        <v>0.012</v>
      </c>
      <c r="S743" s="217">
        <v>0</v>
      </c>
      <c r="T743" s="218">
        <f>S743*H743</f>
        <v>0</v>
      </c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R743" s="219" t="s">
        <v>381</v>
      </c>
      <c r="AT743" s="219" t="s">
        <v>265</v>
      </c>
      <c r="AU743" s="219" t="s">
        <v>81</v>
      </c>
      <c r="AY743" s="19" t="s">
        <v>152</v>
      </c>
      <c r="BE743" s="220">
        <f>IF(N743="základní",J743,0)</f>
        <v>0</v>
      </c>
      <c r="BF743" s="220">
        <f>IF(N743="snížená",J743,0)</f>
        <v>0</v>
      </c>
      <c r="BG743" s="220">
        <f>IF(N743="zákl. přenesená",J743,0)</f>
        <v>0</v>
      </c>
      <c r="BH743" s="220">
        <f>IF(N743="sníž. přenesená",J743,0)</f>
        <v>0</v>
      </c>
      <c r="BI743" s="220">
        <f>IF(N743="nulová",J743,0)</f>
        <v>0</v>
      </c>
      <c r="BJ743" s="19" t="s">
        <v>79</v>
      </c>
      <c r="BK743" s="220">
        <f>ROUND(I743*H743,2)</f>
        <v>0</v>
      </c>
      <c r="BL743" s="19" t="s">
        <v>264</v>
      </c>
      <c r="BM743" s="219" t="s">
        <v>986</v>
      </c>
    </row>
    <row r="744" s="2" customFormat="1">
      <c r="A744" s="40"/>
      <c r="B744" s="41"/>
      <c r="C744" s="42"/>
      <c r="D744" s="221" t="s">
        <v>160</v>
      </c>
      <c r="E744" s="42"/>
      <c r="F744" s="222" t="s">
        <v>985</v>
      </c>
      <c r="G744" s="42"/>
      <c r="H744" s="42"/>
      <c r="I744" s="223"/>
      <c r="J744" s="42"/>
      <c r="K744" s="42"/>
      <c r="L744" s="46"/>
      <c r="M744" s="224"/>
      <c r="N744" s="225"/>
      <c r="O744" s="86"/>
      <c r="P744" s="86"/>
      <c r="Q744" s="86"/>
      <c r="R744" s="86"/>
      <c r="S744" s="86"/>
      <c r="T744" s="87"/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T744" s="19" t="s">
        <v>160</v>
      </c>
      <c r="AU744" s="19" t="s">
        <v>81</v>
      </c>
    </row>
    <row r="745" s="2" customFormat="1">
      <c r="A745" s="40"/>
      <c r="B745" s="41"/>
      <c r="C745" s="42"/>
      <c r="D745" s="221" t="s">
        <v>671</v>
      </c>
      <c r="E745" s="42"/>
      <c r="F745" s="272" t="s">
        <v>987</v>
      </c>
      <c r="G745" s="42"/>
      <c r="H745" s="42"/>
      <c r="I745" s="223"/>
      <c r="J745" s="42"/>
      <c r="K745" s="42"/>
      <c r="L745" s="46"/>
      <c r="M745" s="224"/>
      <c r="N745" s="225"/>
      <c r="O745" s="86"/>
      <c r="P745" s="86"/>
      <c r="Q745" s="86"/>
      <c r="R745" s="86"/>
      <c r="S745" s="86"/>
      <c r="T745" s="87"/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T745" s="19" t="s">
        <v>671</v>
      </c>
      <c r="AU745" s="19" t="s">
        <v>81</v>
      </c>
    </row>
    <row r="746" s="13" customFormat="1">
      <c r="A746" s="13"/>
      <c r="B746" s="228"/>
      <c r="C746" s="229"/>
      <c r="D746" s="221" t="s">
        <v>164</v>
      </c>
      <c r="E746" s="230" t="s">
        <v>19</v>
      </c>
      <c r="F746" s="231" t="s">
        <v>988</v>
      </c>
      <c r="G746" s="229"/>
      <c r="H746" s="232">
        <v>0.012</v>
      </c>
      <c r="I746" s="233"/>
      <c r="J746" s="229"/>
      <c r="K746" s="229"/>
      <c r="L746" s="234"/>
      <c r="M746" s="235"/>
      <c r="N746" s="236"/>
      <c r="O746" s="236"/>
      <c r="P746" s="236"/>
      <c r="Q746" s="236"/>
      <c r="R746" s="236"/>
      <c r="S746" s="236"/>
      <c r="T746" s="237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8" t="s">
        <v>164</v>
      </c>
      <c r="AU746" s="238" t="s">
        <v>81</v>
      </c>
      <c r="AV746" s="13" t="s">
        <v>81</v>
      </c>
      <c r="AW746" s="13" t="s">
        <v>33</v>
      </c>
      <c r="AX746" s="13" t="s">
        <v>79</v>
      </c>
      <c r="AY746" s="238" t="s">
        <v>152</v>
      </c>
    </row>
    <row r="747" s="2" customFormat="1" ht="16.5" customHeight="1">
      <c r="A747" s="40"/>
      <c r="B747" s="41"/>
      <c r="C747" s="207" t="s">
        <v>989</v>
      </c>
      <c r="D747" s="207" t="s">
        <v>154</v>
      </c>
      <c r="E747" s="208" t="s">
        <v>990</v>
      </c>
      <c r="F747" s="209" t="s">
        <v>991</v>
      </c>
      <c r="G747" s="210" t="s">
        <v>211</v>
      </c>
      <c r="H747" s="211">
        <v>11.458</v>
      </c>
      <c r="I747" s="212"/>
      <c r="J747" s="213">
        <f>ROUND(I747*H747,2)</f>
        <v>0</v>
      </c>
      <c r="K747" s="214"/>
      <c r="L747" s="46"/>
      <c r="M747" s="215" t="s">
        <v>19</v>
      </c>
      <c r="N747" s="216" t="s">
        <v>42</v>
      </c>
      <c r="O747" s="86"/>
      <c r="P747" s="217">
        <f>O747*H747</f>
        <v>0</v>
      </c>
      <c r="Q747" s="217">
        <v>0.00040000000000000002</v>
      </c>
      <c r="R747" s="217">
        <f>Q747*H747</f>
        <v>0.0045831999999999999</v>
      </c>
      <c r="S747" s="217">
        <v>0</v>
      </c>
      <c r="T747" s="218">
        <f>S747*H747</f>
        <v>0</v>
      </c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R747" s="219" t="s">
        <v>264</v>
      </c>
      <c r="AT747" s="219" t="s">
        <v>154</v>
      </c>
      <c r="AU747" s="219" t="s">
        <v>81</v>
      </c>
      <c r="AY747" s="19" t="s">
        <v>152</v>
      </c>
      <c r="BE747" s="220">
        <f>IF(N747="základní",J747,0)</f>
        <v>0</v>
      </c>
      <c r="BF747" s="220">
        <f>IF(N747="snížená",J747,0)</f>
        <v>0</v>
      </c>
      <c r="BG747" s="220">
        <f>IF(N747="zákl. přenesená",J747,0)</f>
        <v>0</v>
      </c>
      <c r="BH747" s="220">
        <f>IF(N747="sníž. přenesená",J747,0)</f>
        <v>0</v>
      </c>
      <c r="BI747" s="220">
        <f>IF(N747="nulová",J747,0)</f>
        <v>0</v>
      </c>
      <c r="BJ747" s="19" t="s">
        <v>79</v>
      </c>
      <c r="BK747" s="220">
        <f>ROUND(I747*H747,2)</f>
        <v>0</v>
      </c>
      <c r="BL747" s="19" t="s">
        <v>264</v>
      </c>
      <c r="BM747" s="219" t="s">
        <v>992</v>
      </c>
    </row>
    <row r="748" s="2" customFormat="1">
      <c r="A748" s="40"/>
      <c r="B748" s="41"/>
      <c r="C748" s="42"/>
      <c r="D748" s="221" t="s">
        <v>160</v>
      </c>
      <c r="E748" s="42"/>
      <c r="F748" s="222" t="s">
        <v>991</v>
      </c>
      <c r="G748" s="42"/>
      <c r="H748" s="42"/>
      <c r="I748" s="223"/>
      <c r="J748" s="42"/>
      <c r="K748" s="42"/>
      <c r="L748" s="46"/>
      <c r="M748" s="224"/>
      <c r="N748" s="225"/>
      <c r="O748" s="86"/>
      <c r="P748" s="86"/>
      <c r="Q748" s="86"/>
      <c r="R748" s="86"/>
      <c r="S748" s="86"/>
      <c r="T748" s="87"/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T748" s="19" t="s">
        <v>160</v>
      </c>
      <c r="AU748" s="19" t="s">
        <v>81</v>
      </c>
    </row>
    <row r="749" s="2" customFormat="1" ht="16.5" customHeight="1">
      <c r="A749" s="40"/>
      <c r="B749" s="41"/>
      <c r="C749" s="207" t="s">
        <v>993</v>
      </c>
      <c r="D749" s="207" t="s">
        <v>154</v>
      </c>
      <c r="E749" s="208" t="s">
        <v>994</v>
      </c>
      <c r="F749" s="209" t="s">
        <v>995</v>
      </c>
      <c r="G749" s="210" t="s">
        <v>211</v>
      </c>
      <c r="H749" s="211">
        <v>23.818000000000001</v>
      </c>
      <c r="I749" s="212"/>
      <c r="J749" s="213">
        <f>ROUND(I749*H749,2)</f>
        <v>0</v>
      </c>
      <c r="K749" s="214"/>
      <c r="L749" s="46"/>
      <c r="M749" s="215" t="s">
        <v>19</v>
      </c>
      <c r="N749" s="216" t="s">
        <v>42</v>
      </c>
      <c r="O749" s="86"/>
      <c r="P749" s="217">
        <f>O749*H749</f>
        <v>0</v>
      </c>
      <c r="Q749" s="217">
        <v>0.00040000000000000002</v>
      </c>
      <c r="R749" s="217">
        <f>Q749*H749</f>
        <v>0.0095272000000000013</v>
      </c>
      <c r="S749" s="217">
        <v>0</v>
      </c>
      <c r="T749" s="218">
        <f>S749*H749</f>
        <v>0</v>
      </c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R749" s="219" t="s">
        <v>264</v>
      </c>
      <c r="AT749" s="219" t="s">
        <v>154</v>
      </c>
      <c r="AU749" s="219" t="s">
        <v>81</v>
      </c>
      <c r="AY749" s="19" t="s">
        <v>152</v>
      </c>
      <c r="BE749" s="220">
        <f>IF(N749="základní",J749,0)</f>
        <v>0</v>
      </c>
      <c r="BF749" s="220">
        <f>IF(N749="snížená",J749,0)</f>
        <v>0</v>
      </c>
      <c r="BG749" s="220">
        <f>IF(N749="zákl. přenesená",J749,0)</f>
        <v>0</v>
      </c>
      <c r="BH749" s="220">
        <f>IF(N749="sníž. přenesená",J749,0)</f>
        <v>0</v>
      </c>
      <c r="BI749" s="220">
        <f>IF(N749="nulová",J749,0)</f>
        <v>0</v>
      </c>
      <c r="BJ749" s="19" t="s">
        <v>79</v>
      </c>
      <c r="BK749" s="220">
        <f>ROUND(I749*H749,2)</f>
        <v>0</v>
      </c>
      <c r="BL749" s="19" t="s">
        <v>264</v>
      </c>
      <c r="BM749" s="219" t="s">
        <v>996</v>
      </c>
    </row>
    <row r="750" s="2" customFormat="1">
      <c r="A750" s="40"/>
      <c r="B750" s="41"/>
      <c r="C750" s="42"/>
      <c r="D750" s="221" t="s">
        <v>160</v>
      </c>
      <c r="E750" s="42"/>
      <c r="F750" s="222" t="s">
        <v>995</v>
      </c>
      <c r="G750" s="42"/>
      <c r="H750" s="42"/>
      <c r="I750" s="223"/>
      <c r="J750" s="42"/>
      <c r="K750" s="42"/>
      <c r="L750" s="46"/>
      <c r="M750" s="224"/>
      <c r="N750" s="225"/>
      <c r="O750" s="86"/>
      <c r="P750" s="86"/>
      <c r="Q750" s="86"/>
      <c r="R750" s="86"/>
      <c r="S750" s="86"/>
      <c r="T750" s="87"/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T750" s="19" t="s">
        <v>160</v>
      </c>
      <c r="AU750" s="19" t="s">
        <v>81</v>
      </c>
    </row>
    <row r="751" s="2" customFormat="1" ht="24.15" customHeight="1">
      <c r="A751" s="40"/>
      <c r="B751" s="41"/>
      <c r="C751" s="261" t="s">
        <v>997</v>
      </c>
      <c r="D751" s="261" t="s">
        <v>265</v>
      </c>
      <c r="E751" s="262" t="s">
        <v>998</v>
      </c>
      <c r="F751" s="263" t="s">
        <v>999</v>
      </c>
      <c r="G751" s="264" t="s">
        <v>211</v>
      </c>
      <c r="H751" s="265">
        <v>42.600000000000001</v>
      </c>
      <c r="I751" s="266"/>
      <c r="J751" s="267">
        <f>ROUND(I751*H751,2)</f>
        <v>0</v>
      </c>
      <c r="K751" s="268"/>
      <c r="L751" s="269"/>
      <c r="M751" s="270" t="s">
        <v>19</v>
      </c>
      <c r="N751" s="271" t="s">
        <v>42</v>
      </c>
      <c r="O751" s="86"/>
      <c r="P751" s="217">
        <f>O751*H751</f>
        <v>0</v>
      </c>
      <c r="Q751" s="217">
        <v>0.0054000000000000003</v>
      </c>
      <c r="R751" s="217">
        <f>Q751*H751</f>
        <v>0.23004000000000002</v>
      </c>
      <c r="S751" s="217">
        <v>0</v>
      </c>
      <c r="T751" s="218">
        <f>S751*H751</f>
        <v>0</v>
      </c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R751" s="219" t="s">
        <v>381</v>
      </c>
      <c r="AT751" s="219" t="s">
        <v>265</v>
      </c>
      <c r="AU751" s="219" t="s">
        <v>81</v>
      </c>
      <c r="AY751" s="19" t="s">
        <v>152</v>
      </c>
      <c r="BE751" s="220">
        <f>IF(N751="základní",J751,0)</f>
        <v>0</v>
      </c>
      <c r="BF751" s="220">
        <f>IF(N751="snížená",J751,0)</f>
        <v>0</v>
      </c>
      <c r="BG751" s="220">
        <f>IF(N751="zákl. přenesená",J751,0)</f>
        <v>0</v>
      </c>
      <c r="BH751" s="220">
        <f>IF(N751="sníž. přenesená",J751,0)</f>
        <v>0</v>
      </c>
      <c r="BI751" s="220">
        <f>IF(N751="nulová",J751,0)</f>
        <v>0</v>
      </c>
      <c r="BJ751" s="19" t="s">
        <v>79</v>
      </c>
      <c r="BK751" s="220">
        <f>ROUND(I751*H751,2)</f>
        <v>0</v>
      </c>
      <c r="BL751" s="19" t="s">
        <v>264</v>
      </c>
      <c r="BM751" s="219" t="s">
        <v>1000</v>
      </c>
    </row>
    <row r="752" s="2" customFormat="1">
      <c r="A752" s="40"/>
      <c r="B752" s="41"/>
      <c r="C752" s="42"/>
      <c r="D752" s="221" t="s">
        <v>160</v>
      </c>
      <c r="E752" s="42"/>
      <c r="F752" s="222" t="s">
        <v>999</v>
      </c>
      <c r="G752" s="42"/>
      <c r="H752" s="42"/>
      <c r="I752" s="223"/>
      <c r="J752" s="42"/>
      <c r="K752" s="42"/>
      <c r="L752" s="46"/>
      <c r="M752" s="224"/>
      <c r="N752" s="225"/>
      <c r="O752" s="86"/>
      <c r="P752" s="86"/>
      <c r="Q752" s="86"/>
      <c r="R752" s="86"/>
      <c r="S752" s="86"/>
      <c r="T752" s="87"/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T752" s="19" t="s">
        <v>160</v>
      </c>
      <c r="AU752" s="19" t="s">
        <v>81</v>
      </c>
    </row>
    <row r="753" s="13" customFormat="1">
      <c r="A753" s="13"/>
      <c r="B753" s="228"/>
      <c r="C753" s="229"/>
      <c r="D753" s="221" t="s">
        <v>164</v>
      </c>
      <c r="E753" s="230" t="s">
        <v>19</v>
      </c>
      <c r="F753" s="231" t="s">
        <v>1001</v>
      </c>
      <c r="G753" s="229"/>
      <c r="H753" s="232">
        <v>42.600000000000001</v>
      </c>
      <c r="I753" s="233"/>
      <c r="J753" s="229"/>
      <c r="K753" s="229"/>
      <c r="L753" s="234"/>
      <c r="M753" s="235"/>
      <c r="N753" s="236"/>
      <c r="O753" s="236"/>
      <c r="P753" s="236"/>
      <c r="Q753" s="236"/>
      <c r="R753" s="236"/>
      <c r="S753" s="236"/>
      <c r="T753" s="237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8" t="s">
        <v>164</v>
      </c>
      <c r="AU753" s="238" t="s">
        <v>81</v>
      </c>
      <c r="AV753" s="13" t="s">
        <v>81</v>
      </c>
      <c r="AW753" s="13" t="s">
        <v>33</v>
      </c>
      <c r="AX753" s="13" t="s">
        <v>79</v>
      </c>
      <c r="AY753" s="238" t="s">
        <v>152</v>
      </c>
    </row>
    <row r="754" s="2" customFormat="1" ht="16.5" customHeight="1">
      <c r="A754" s="40"/>
      <c r="B754" s="41"/>
      <c r="C754" s="261" t="s">
        <v>1002</v>
      </c>
      <c r="D754" s="261" t="s">
        <v>265</v>
      </c>
      <c r="E754" s="262" t="s">
        <v>1003</v>
      </c>
      <c r="F754" s="263" t="s">
        <v>1004</v>
      </c>
      <c r="G754" s="264" t="s">
        <v>702</v>
      </c>
      <c r="H754" s="265">
        <v>1</v>
      </c>
      <c r="I754" s="266"/>
      <c r="J754" s="267">
        <f>ROUND(I754*H754,2)</f>
        <v>0</v>
      </c>
      <c r="K754" s="268"/>
      <c r="L754" s="269"/>
      <c r="M754" s="270" t="s">
        <v>19</v>
      </c>
      <c r="N754" s="271" t="s">
        <v>42</v>
      </c>
      <c r="O754" s="86"/>
      <c r="P754" s="217">
        <f>O754*H754</f>
        <v>0</v>
      </c>
      <c r="Q754" s="217">
        <v>0</v>
      </c>
      <c r="R754" s="217">
        <f>Q754*H754</f>
        <v>0</v>
      </c>
      <c r="S754" s="217">
        <v>0</v>
      </c>
      <c r="T754" s="218">
        <f>S754*H754</f>
        <v>0</v>
      </c>
      <c r="U754" s="40"/>
      <c r="V754" s="40"/>
      <c r="W754" s="40"/>
      <c r="X754" s="40"/>
      <c r="Y754" s="40"/>
      <c r="Z754" s="40"/>
      <c r="AA754" s="40"/>
      <c r="AB754" s="40"/>
      <c r="AC754" s="40"/>
      <c r="AD754" s="40"/>
      <c r="AE754" s="40"/>
      <c r="AR754" s="219" t="s">
        <v>381</v>
      </c>
      <c r="AT754" s="219" t="s">
        <v>265</v>
      </c>
      <c r="AU754" s="219" t="s">
        <v>81</v>
      </c>
      <c r="AY754" s="19" t="s">
        <v>152</v>
      </c>
      <c r="BE754" s="220">
        <f>IF(N754="základní",J754,0)</f>
        <v>0</v>
      </c>
      <c r="BF754" s="220">
        <f>IF(N754="snížená",J754,0)</f>
        <v>0</v>
      </c>
      <c r="BG754" s="220">
        <f>IF(N754="zákl. přenesená",J754,0)</f>
        <v>0</v>
      </c>
      <c r="BH754" s="220">
        <f>IF(N754="sníž. přenesená",J754,0)</f>
        <v>0</v>
      </c>
      <c r="BI754" s="220">
        <f>IF(N754="nulová",J754,0)</f>
        <v>0</v>
      </c>
      <c r="BJ754" s="19" t="s">
        <v>79</v>
      </c>
      <c r="BK754" s="220">
        <f>ROUND(I754*H754,2)</f>
        <v>0</v>
      </c>
      <c r="BL754" s="19" t="s">
        <v>264</v>
      </c>
      <c r="BM754" s="219" t="s">
        <v>1005</v>
      </c>
    </row>
    <row r="755" s="2" customFormat="1">
      <c r="A755" s="40"/>
      <c r="B755" s="41"/>
      <c r="C755" s="42"/>
      <c r="D755" s="221" t="s">
        <v>160</v>
      </c>
      <c r="E755" s="42"/>
      <c r="F755" s="222" t="s">
        <v>1004</v>
      </c>
      <c r="G755" s="42"/>
      <c r="H755" s="42"/>
      <c r="I755" s="223"/>
      <c r="J755" s="42"/>
      <c r="K755" s="42"/>
      <c r="L755" s="46"/>
      <c r="M755" s="224"/>
      <c r="N755" s="225"/>
      <c r="O755" s="86"/>
      <c r="P755" s="86"/>
      <c r="Q755" s="86"/>
      <c r="R755" s="86"/>
      <c r="S755" s="86"/>
      <c r="T755" s="87"/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T755" s="19" t="s">
        <v>160</v>
      </c>
      <c r="AU755" s="19" t="s">
        <v>81</v>
      </c>
    </row>
    <row r="756" s="2" customFormat="1" ht="24.15" customHeight="1">
      <c r="A756" s="40"/>
      <c r="B756" s="41"/>
      <c r="C756" s="207" t="s">
        <v>1006</v>
      </c>
      <c r="D756" s="207" t="s">
        <v>154</v>
      </c>
      <c r="E756" s="208" t="s">
        <v>1007</v>
      </c>
      <c r="F756" s="209" t="s">
        <v>1008</v>
      </c>
      <c r="G756" s="210" t="s">
        <v>202</v>
      </c>
      <c r="H756" s="211">
        <v>0.40999999999999998</v>
      </c>
      <c r="I756" s="212"/>
      <c r="J756" s="213">
        <f>ROUND(I756*H756,2)</f>
        <v>0</v>
      </c>
      <c r="K756" s="214"/>
      <c r="L756" s="46"/>
      <c r="M756" s="215" t="s">
        <v>19</v>
      </c>
      <c r="N756" s="216" t="s">
        <v>42</v>
      </c>
      <c r="O756" s="86"/>
      <c r="P756" s="217">
        <f>O756*H756</f>
        <v>0</v>
      </c>
      <c r="Q756" s="217">
        <v>0</v>
      </c>
      <c r="R756" s="217">
        <f>Q756*H756</f>
        <v>0</v>
      </c>
      <c r="S756" s="217">
        <v>0</v>
      </c>
      <c r="T756" s="218">
        <f>S756*H756</f>
        <v>0</v>
      </c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R756" s="219" t="s">
        <v>264</v>
      </c>
      <c r="AT756" s="219" t="s">
        <v>154</v>
      </c>
      <c r="AU756" s="219" t="s">
        <v>81</v>
      </c>
      <c r="AY756" s="19" t="s">
        <v>152</v>
      </c>
      <c r="BE756" s="220">
        <f>IF(N756="základní",J756,0)</f>
        <v>0</v>
      </c>
      <c r="BF756" s="220">
        <f>IF(N756="snížená",J756,0)</f>
        <v>0</v>
      </c>
      <c r="BG756" s="220">
        <f>IF(N756="zákl. přenesená",J756,0)</f>
        <v>0</v>
      </c>
      <c r="BH756" s="220">
        <f>IF(N756="sníž. přenesená",J756,0)</f>
        <v>0</v>
      </c>
      <c r="BI756" s="220">
        <f>IF(N756="nulová",J756,0)</f>
        <v>0</v>
      </c>
      <c r="BJ756" s="19" t="s">
        <v>79</v>
      </c>
      <c r="BK756" s="220">
        <f>ROUND(I756*H756,2)</f>
        <v>0</v>
      </c>
      <c r="BL756" s="19" t="s">
        <v>264</v>
      </c>
      <c r="BM756" s="219" t="s">
        <v>1009</v>
      </c>
    </row>
    <row r="757" s="2" customFormat="1">
      <c r="A757" s="40"/>
      <c r="B757" s="41"/>
      <c r="C757" s="42"/>
      <c r="D757" s="221" t="s">
        <v>160</v>
      </c>
      <c r="E757" s="42"/>
      <c r="F757" s="222" t="s">
        <v>1008</v>
      </c>
      <c r="G757" s="42"/>
      <c r="H757" s="42"/>
      <c r="I757" s="223"/>
      <c r="J757" s="42"/>
      <c r="K757" s="42"/>
      <c r="L757" s="46"/>
      <c r="M757" s="224"/>
      <c r="N757" s="225"/>
      <c r="O757" s="86"/>
      <c r="P757" s="86"/>
      <c r="Q757" s="86"/>
      <c r="R757" s="86"/>
      <c r="S757" s="86"/>
      <c r="T757" s="87"/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T757" s="19" t="s">
        <v>160</v>
      </c>
      <c r="AU757" s="19" t="s">
        <v>81</v>
      </c>
    </row>
    <row r="758" s="12" customFormat="1" ht="22.8" customHeight="1">
      <c r="A758" s="12"/>
      <c r="B758" s="191"/>
      <c r="C758" s="192"/>
      <c r="D758" s="193" t="s">
        <v>70</v>
      </c>
      <c r="E758" s="205" t="s">
        <v>1010</v>
      </c>
      <c r="F758" s="205" t="s">
        <v>1011</v>
      </c>
      <c r="G758" s="192"/>
      <c r="H758" s="192"/>
      <c r="I758" s="195"/>
      <c r="J758" s="206">
        <f>BK758</f>
        <v>0</v>
      </c>
      <c r="K758" s="192"/>
      <c r="L758" s="197"/>
      <c r="M758" s="198"/>
      <c r="N758" s="199"/>
      <c r="O758" s="199"/>
      <c r="P758" s="200">
        <f>SUM(P759:P772)</f>
        <v>0</v>
      </c>
      <c r="Q758" s="199"/>
      <c r="R758" s="200">
        <f>SUM(R759:R772)</f>
        <v>0.39958200000000005</v>
      </c>
      <c r="S758" s="199"/>
      <c r="T758" s="201">
        <f>SUM(T759:T772)</f>
        <v>0</v>
      </c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R758" s="202" t="s">
        <v>81</v>
      </c>
      <c r="AT758" s="203" t="s">
        <v>70</v>
      </c>
      <c r="AU758" s="203" t="s">
        <v>79</v>
      </c>
      <c r="AY758" s="202" t="s">
        <v>152</v>
      </c>
      <c r="BK758" s="204">
        <f>SUM(BK759:BK772)</f>
        <v>0</v>
      </c>
    </row>
    <row r="759" s="2" customFormat="1" ht="24.15" customHeight="1">
      <c r="A759" s="40"/>
      <c r="B759" s="41"/>
      <c r="C759" s="207" t="s">
        <v>1012</v>
      </c>
      <c r="D759" s="207" t="s">
        <v>154</v>
      </c>
      <c r="E759" s="208" t="s">
        <v>1013</v>
      </c>
      <c r="F759" s="209" t="s">
        <v>1014</v>
      </c>
      <c r="G759" s="210" t="s">
        <v>211</v>
      </c>
      <c r="H759" s="211">
        <v>62.240000000000002</v>
      </c>
      <c r="I759" s="212"/>
      <c r="J759" s="213">
        <f>ROUND(I759*H759,2)</f>
        <v>0</v>
      </c>
      <c r="K759" s="214"/>
      <c r="L759" s="46"/>
      <c r="M759" s="215" t="s">
        <v>19</v>
      </c>
      <c r="N759" s="216" t="s">
        <v>42</v>
      </c>
      <c r="O759" s="86"/>
      <c r="P759" s="217">
        <f>O759*H759</f>
        <v>0</v>
      </c>
      <c r="Q759" s="217">
        <v>0.00029999999999999997</v>
      </c>
      <c r="R759" s="217">
        <f>Q759*H759</f>
        <v>0.018671999999999998</v>
      </c>
      <c r="S759" s="217">
        <v>0</v>
      </c>
      <c r="T759" s="218">
        <f>S759*H759</f>
        <v>0</v>
      </c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R759" s="219" t="s">
        <v>264</v>
      </c>
      <c r="AT759" s="219" t="s">
        <v>154</v>
      </c>
      <c r="AU759" s="219" t="s">
        <v>81</v>
      </c>
      <c r="AY759" s="19" t="s">
        <v>152</v>
      </c>
      <c r="BE759" s="220">
        <f>IF(N759="základní",J759,0)</f>
        <v>0</v>
      </c>
      <c r="BF759" s="220">
        <f>IF(N759="snížená",J759,0)</f>
        <v>0</v>
      </c>
      <c r="BG759" s="220">
        <f>IF(N759="zákl. přenesená",J759,0)</f>
        <v>0</v>
      </c>
      <c r="BH759" s="220">
        <f>IF(N759="sníž. přenesená",J759,0)</f>
        <v>0</v>
      </c>
      <c r="BI759" s="220">
        <f>IF(N759="nulová",J759,0)</f>
        <v>0</v>
      </c>
      <c r="BJ759" s="19" t="s">
        <v>79</v>
      </c>
      <c r="BK759" s="220">
        <f>ROUND(I759*H759,2)</f>
        <v>0</v>
      </c>
      <c r="BL759" s="19" t="s">
        <v>264</v>
      </c>
      <c r="BM759" s="219" t="s">
        <v>1015</v>
      </c>
    </row>
    <row r="760" s="2" customFormat="1">
      <c r="A760" s="40"/>
      <c r="B760" s="41"/>
      <c r="C760" s="42"/>
      <c r="D760" s="221" t="s">
        <v>160</v>
      </c>
      <c r="E760" s="42"/>
      <c r="F760" s="222" t="s">
        <v>1014</v>
      </c>
      <c r="G760" s="42"/>
      <c r="H760" s="42"/>
      <c r="I760" s="223"/>
      <c r="J760" s="42"/>
      <c r="K760" s="42"/>
      <c r="L760" s="46"/>
      <c r="M760" s="224"/>
      <c r="N760" s="225"/>
      <c r="O760" s="86"/>
      <c r="P760" s="86"/>
      <c r="Q760" s="86"/>
      <c r="R760" s="86"/>
      <c r="S760" s="86"/>
      <c r="T760" s="87"/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T760" s="19" t="s">
        <v>160</v>
      </c>
      <c r="AU760" s="19" t="s">
        <v>81</v>
      </c>
    </row>
    <row r="761" s="13" customFormat="1">
      <c r="A761" s="13"/>
      <c r="B761" s="228"/>
      <c r="C761" s="229"/>
      <c r="D761" s="221" t="s">
        <v>164</v>
      </c>
      <c r="E761" s="230" t="s">
        <v>19</v>
      </c>
      <c r="F761" s="231" t="s">
        <v>1016</v>
      </c>
      <c r="G761" s="229"/>
      <c r="H761" s="232">
        <v>13.890000000000001</v>
      </c>
      <c r="I761" s="233"/>
      <c r="J761" s="229"/>
      <c r="K761" s="229"/>
      <c r="L761" s="234"/>
      <c r="M761" s="235"/>
      <c r="N761" s="236"/>
      <c r="O761" s="236"/>
      <c r="P761" s="236"/>
      <c r="Q761" s="236"/>
      <c r="R761" s="236"/>
      <c r="S761" s="236"/>
      <c r="T761" s="237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8" t="s">
        <v>164</v>
      </c>
      <c r="AU761" s="238" t="s">
        <v>81</v>
      </c>
      <c r="AV761" s="13" t="s">
        <v>81</v>
      </c>
      <c r="AW761" s="13" t="s">
        <v>33</v>
      </c>
      <c r="AX761" s="13" t="s">
        <v>71</v>
      </c>
      <c r="AY761" s="238" t="s">
        <v>152</v>
      </c>
    </row>
    <row r="762" s="13" customFormat="1">
      <c r="A762" s="13"/>
      <c r="B762" s="228"/>
      <c r="C762" s="229"/>
      <c r="D762" s="221" t="s">
        <v>164</v>
      </c>
      <c r="E762" s="230" t="s">
        <v>19</v>
      </c>
      <c r="F762" s="231" t="s">
        <v>1017</v>
      </c>
      <c r="G762" s="229"/>
      <c r="H762" s="232">
        <v>17.23</v>
      </c>
      <c r="I762" s="233"/>
      <c r="J762" s="229"/>
      <c r="K762" s="229"/>
      <c r="L762" s="234"/>
      <c r="M762" s="235"/>
      <c r="N762" s="236"/>
      <c r="O762" s="236"/>
      <c r="P762" s="236"/>
      <c r="Q762" s="236"/>
      <c r="R762" s="236"/>
      <c r="S762" s="236"/>
      <c r="T762" s="237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8" t="s">
        <v>164</v>
      </c>
      <c r="AU762" s="238" t="s">
        <v>81</v>
      </c>
      <c r="AV762" s="13" t="s">
        <v>81</v>
      </c>
      <c r="AW762" s="13" t="s">
        <v>33</v>
      </c>
      <c r="AX762" s="13" t="s">
        <v>71</v>
      </c>
      <c r="AY762" s="238" t="s">
        <v>152</v>
      </c>
    </row>
    <row r="763" s="15" customFormat="1">
      <c r="A763" s="15"/>
      <c r="B763" s="250"/>
      <c r="C763" s="251"/>
      <c r="D763" s="221" t="s">
        <v>164</v>
      </c>
      <c r="E763" s="252" t="s">
        <v>19</v>
      </c>
      <c r="F763" s="253" t="s">
        <v>230</v>
      </c>
      <c r="G763" s="251"/>
      <c r="H763" s="254">
        <v>31.120000000000001</v>
      </c>
      <c r="I763" s="255"/>
      <c r="J763" s="251"/>
      <c r="K763" s="251"/>
      <c r="L763" s="256"/>
      <c r="M763" s="257"/>
      <c r="N763" s="258"/>
      <c r="O763" s="258"/>
      <c r="P763" s="258"/>
      <c r="Q763" s="258"/>
      <c r="R763" s="258"/>
      <c r="S763" s="258"/>
      <c r="T763" s="259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60" t="s">
        <v>164</v>
      </c>
      <c r="AU763" s="260" t="s">
        <v>81</v>
      </c>
      <c r="AV763" s="15" t="s">
        <v>175</v>
      </c>
      <c r="AW763" s="15" t="s">
        <v>33</v>
      </c>
      <c r="AX763" s="15" t="s">
        <v>71</v>
      </c>
      <c r="AY763" s="260" t="s">
        <v>152</v>
      </c>
    </row>
    <row r="764" s="13" customFormat="1">
      <c r="A764" s="13"/>
      <c r="B764" s="228"/>
      <c r="C764" s="229"/>
      <c r="D764" s="221" t="s">
        <v>164</v>
      </c>
      <c r="E764" s="230" t="s">
        <v>19</v>
      </c>
      <c r="F764" s="231" t="s">
        <v>1018</v>
      </c>
      <c r="G764" s="229"/>
      <c r="H764" s="232">
        <v>31.120000000000001</v>
      </c>
      <c r="I764" s="233"/>
      <c r="J764" s="229"/>
      <c r="K764" s="229"/>
      <c r="L764" s="234"/>
      <c r="M764" s="235"/>
      <c r="N764" s="236"/>
      <c r="O764" s="236"/>
      <c r="P764" s="236"/>
      <c r="Q764" s="236"/>
      <c r="R764" s="236"/>
      <c r="S764" s="236"/>
      <c r="T764" s="237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8" t="s">
        <v>164</v>
      </c>
      <c r="AU764" s="238" t="s">
        <v>81</v>
      </c>
      <c r="AV764" s="13" t="s">
        <v>81</v>
      </c>
      <c r="AW764" s="13" t="s">
        <v>33</v>
      </c>
      <c r="AX764" s="13" t="s">
        <v>71</v>
      </c>
      <c r="AY764" s="238" t="s">
        <v>152</v>
      </c>
    </row>
    <row r="765" s="15" customFormat="1">
      <c r="A765" s="15"/>
      <c r="B765" s="250"/>
      <c r="C765" s="251"/>
      <c r="D765" s="221" t="s">
        <v>164</v>
      </c>
      <c r="E765" s="252" t="s">
        <v>19</v>
      </c>
      <c r="F765" s="253" t="s">
        <v>230</v>
      </c>
      <c r="G765" s="251"/>
      <c r="H765" s="254">
        <v>31.120000000000001</v>
      </c>
      <c r="I765" s="255"/>
      <c r="J765" s="251"/>
      <c r="K765" s="251"/>
      <c r="L765" s="256"/>
      <c r="M765" s="257"/>
      <c r="N765" s="258"/>
      <c r="O765" s="258"/>
      <c r="P765" s="258"/>
      <c r="Q765" s="258"/>
      <c r="R765" s="258"/>
      <c r="S765" s="258"/>
      <c r="T765" s="259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60" t="s">
        <v>164</v>
      </c>
      <c r="AU765" s="260" t="s">
        <v>81</v>
      </c>
      <c r="AV765" s="15" t="s">
        <v>175</v>
      </c>
      <c r="AW765" s="15" t="s">
        <v>33</v>
      </c>
      <c r="AX765" s="15" t="s">
        <v>71</v>
      </c>
      <c r="AY765" s="260" t="s">
        <v>152</v>
      </c>
    </row>
    <row r="766" s="14" customFormat="1">
      <c r="A766" s="14"/>
      <c r="B766" s="239"/>
      <c r="C766" s="240"/>
      <c r="D766" s="221" t="s">
        <v>164</v>
      </c>
      <c r="E766" s="241" t="s">
        <v>19</v>
      </c>
      <c r="F766" s="242" t="s">
        <v>169</v>
      </c>
      <c r="G766" s="240"/>
      <c r="H766" s="243">
        <v>62.240000000000002</v>
      </c>
      <c r="I766" s="244"/>
      <c r="J766" s="240"/>
      <c r="K766" s="240"/>
      <c r="L766" s="245"/>
      <c r="M766" s="246"/>
      <c r="N766" s="247"/>
      <c r="O766" s="247"/>
      <c r="P766" s="247"/>
      <c r="Q766" s="247"/>
      <c r="R766" s="247"/>
      <c r="S766" s="247"/>
      <c r="T766" s="248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49" t="s">
        <v>164</v>
      </c>
      <c r="AU766" s="249" t="s">
        <v>81</v>
      </c>
      <c r="AV766" s="14" t="s">
        <v>158</v>
      </c>
      <c r="AW766" s="14" t="s">
        <v>33</v>
      </c>
      <c r="AX766" s="14" t="s">
        <v>79</v>
      </c>
      <c r="AY766" s="249" t="s">
        <v>152</v>
      </c>
    </row>
    <row r="767" s="2" customFormat="1" ht="16.5" customHeight="1">
      <c r="A767" s="40"/>
      <c r="B767" s="41"/>
      <c r="C767" s="261" t="s">
        <v>1019</v>
      </c>
      <c r="D767" s="261" t="s">
        <v>265</v>
      </c>
      <c r="E767" s="262" t="s">
        <v>1020</v>
      </c>
      <c r="F767" s="263" t="s">
        <v>1021</v>
      </c>
      <c r="G767" s="264" t="s">
        <v>211</v>
      </c>
      <c r="H767" s="265">
        <v>63.484999999999999</v>
      </c>
      <c r="I767" s="266"/>
      <c r="J767" s="267">
        <f>ROUND(I767*H767,2)</f>
        <v>0</v>
      </c>
      <c r="K767" s="268"/>
      <c r="L767" s="269"/>
      <c r="M767" s="270" t="s">
        <v>19</v>
      </c>
      <c r="N767" s="271" t="s">
        <v>42</v>
      </c>
      <c r="O767" s="86"/>
      <c r="P767" s="217">
        <f>O767*H767</f>
        <v>0</v>
      </c>
      <c r="Q767" s="217">
        <v>0.0060000000000000001</v>
      </c>
      <c r="R767" s="217">
        <f>Q767*H767</f>
        <v>0.38091000000000003</v>
      </c>
      <c r="S767" s="217">
        <v>0</v>
      </c>
      <c r="T767" s="218">
        <f>S767*H767</f>
        <v>0</v>
      </c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R767" s="219" t="s">
        <v>381</v>
      </c>
      <c r="AT767" s="219" t="s">
        <v>265</v>
      </c>
      <c r="AU767" s="219" t="s">
        <v>81</v>
      </c>
      <c r="AY767" s="19" t="s">
        <v>152</v>
      </c>
      <c r="BE767" s="220">
        <f>IF(N767="základní",J767,0)</f>
        <v>0</v>
      </c>
      <c r="BF767" s="220">
        <f>IF(N767="snížená",J767,0)</f>
        <v>0</v>
      </c>
      <c r="BG767" s="220">
        <f>IF(N767="zákl. přenesená",J767,0)</f>
        <v>0</v>
      </c>
      <c r="BH767" s="220">
        <f>IF(N767="sníž. přenesená",J767,0)</f>
        <v>0</v>
      </c>
      <c r="BI767" s="220">
        <f>IF(N767="nulová",J767,0)</f>
        <v>0</v>
      </c>
      <c r="BJ767" s="19" t="s">
        <v>79</v>
      </c>
      <c r="BK767" s="220">
        <f>ROUND(I767*H767,2)</f>
        <v>0</v>
      </c>
      <c r="BL767" s="19" t="s">
        <v>264</v>
      </c>
      <c r="BM767" s="219" t="s">
        <v>1022</v>
      </c>
    </row>
    <row r="768" s="2" customFormat="1">
      <c r="A768" s="40"/>
      <c r="B768" s="41"/>
      <c r="C768" s="42"/>
      <c r="D768" s="221" t="s">
        <v>160</v>
      </c>
      <c r="E768" s="42"/>
      <c r="F768" s="222" t="s">
        <v>1021</v>
      </c>
      <c r="G768" s="42"/>
      <c r="H768" s="42"/>
      <c r="I768" s="223"/>
      <c r="J768" s="42"/>
      <c r="K768" s="42"/>
      <c r="L768" s="46"/>
      <c r="M768" s="224"/>
      <c r="N768" s="225"/>
      <c r="O768" s="86"/>
      <c r="P768" s="86"/>
      <c r="Q768" s="86"/>
      <c r="R768" s="86"/>
      <c r="S768" s="86"/>
      <c r="T768" s="87"/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T768" s="19" t="s">
        <v>160</v>
      </c>
      <c r="AU768" s="19" t="s">
        <v>81</v>
      </c>
    </row>
    <row r="769" s="13" customFormat="1">
      <c r="A769" s="13"/>
      <c r="B769" s="228"/>
      <c r="C769" s="229"/>
      <c r="D769" s="221" t="s">
        <v>164</v>
      </c>
      <c r="E769" s="230" t="s">
        <v>19</v>
      </c>
      <c r="F769" s="231" t="s">
        <v>1023</v>
      </c>
      <c r="G769" s="229"/>
      <c r="H769" s="232">
        <v>62.240000000000002</v>
      </c>
      <c r="I769" s="233"/>
      <c r="J769" s="229"/>
      <c r="K769" s="229"/>
      <c r="L769" s="234"/>
      <c r="M769" s="235"/>
      <c r="N769" s="236"/>
      <c r="O769" s="236"/>
      <c r="P769" s="236"/>
      <c r="Q769" s="236"/>
      <c r="R769" s="236"/>
      <c r="S769" s="236"/>
      <c r="T769" s="237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8" t="s">
        <v>164</v>
      </c>
      <c r="AU769" s="238" t="s">
        <v>81</v>
      </c>
      <c r="AV769" s="13" t="s">
        <v>81</v>
      </c>
      <c r="AW769" s="13" t="s">
        <v>33</v>
      </c>
      <c r="AX769" s="13" t="s">
        <v>71</v>
      </c>
      <c r="AY769" s="238" t="s">
        <v>152</v>
      </c>
    </row>
    <row r="770" s="13" customFormat="1">
      <c r="A770" s="13"/>
      <c r="B770" s="228"/>
      <c r="C770" s="229"/>
      <c r="D770" s="221" t="s">
        <v>164</v>
      </c>
      <c r="E770" s="230" t="s">
        <v>19</v>
      </c>
      <c r="F770" s="231" t="s">
        <v>1024</v>
      </c>
      <c r="G770" s="229"/>
      <c r="H770" s="232">
        <v>63.484999999999999</v>
      </c>
      <c r="I770" s="233"/>
      <c r="J770" s="229"/>
      <c r="K770" s="229"/>
      <c r="L770" s="234"/>
      <c r="M770" s="235"/>
      <c r="N770" s="236"/>
      <c r="O770" s="236"/>
      <c r="P770" s="236"/>
      <c r="Q770" s="236"/>
      <c r="R770" s="236"/>
      <c r="S770" s="236"/>
      <c r="T770" s="237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8" t="s">
        <v>164</v>
      </c>
      <c r="AU770" s="238" t="s">
        <v>81</v>
      </c>
      <c r="AV770" s="13" t="s">
        <v>81</v>
      </c>
      <c r="AW770" s="13" t="s">
        <v>33</v>
      </c>
      <c r="AX770" s="13" t="s">
        <v>79</v>
      </c>
      <c r="AY770" s="238" t="s">
        <v>152</v>
      </c>
    </row>
    <row r="771" s="2" customFormat="1" ht="24.15" customHeight="1">
      <c r="A771" s="40"/>
      <c r="B771" s="41"/>
      <c r="C771" s="207" t="s">
        <v>1025</v>
      </c>
      <c r="D771" s="207" t="s">
        <v>154</v>
      </c>
      <c r="E771" s="208" t="s">
        <v>1026</v>
      </c>
      <c r="F771" s="209" t="s">
        <v>1027</v>
      </c>
      <c r="G771" s="210" t="s">
        <v>202</v>
      </c>
      <c r="H771" s="211">
        <v>0.40000000000000002</v>
      </c>
      <c r="I771" s="212"/>
      <c r="J771" s="213">
        <f>ROUND(I771*H771,2)</f>
        <v>0</v>
      </c>
      <c r="K771" s="214"/>
      <c r="L771" s="46"/>
      <c r="M771" s="215" t="s">
        <v>19</v>
      </c>
      <c r="N771" s="216" t="s">
        <v>42</v>
      </c>
      <c r="O771" s="86"/>
      <c r="P771" s="217">
        <f>O771*H771</f>
        <v>0</v>
      </c>
      <c r="Q771" s="217">
        <v>0</v>
      </c>
      <c r="R771" s="217">
        <f>Q771*H771</f>
        <v>0</v>
      </c>
      <c r="S771" s="217">
        <v>0</v>
      </c>
      <c r="T771" s="218">
        <f>S771*H771</f>
        <v>0</v>
      </c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R771" s="219" t="s">
        <v>264</v>
      </c>
      <c r="AT771" s="219" t="s">
        <v>154</v>
      </c>
      <c r="AU771" s="219" t="s">
        <v>81</v>
      </c>
      <c r="AY771" s="19" t="s">
        <v>152</v>
      </c>
      <c r="BE771" s="220">
        <f>IF(N771="základní",J771,0)</f>
        <v>0</v>
      </c>
      <c r="BF771" s="220">
        <f>IF(N771="snížená",J771,0)</f>
        <v>0</v>
      </c>
      <c r="BG771" s="220">
        <f>IF(N771="zákl. přenesená",J771,0)</f>
        <v>0</v>
      </c>
      <c r="BH771" s="220">
        <f>IF(N771="sníž. přenesená",J771,0)</f>
        <v>0</v>
      </c>
      <c r="BI771" s="220">
        <f>IF(N771="nulová",J771,0)</f>
        <v>0</v>
      </c>
      <c r="BJ771" s="19" t="s">
        <v>79</v>
      </c>
      <c r="BK771" s="220">
        <f>ROUND(I771*H771,2)</f>
        <v>0</v>
      </c>
      <c r="BL771" s="19" t="s">
        <v>264</v>
      </c>
      <c r="BM771" s="219" t="s">
        <v>1028</v>
      </c>
    </row>
    <row r="772" s="2" customFormat="1">
      <c r="A772" s="40"/>
      <c r="B772" s="41"/>
      <c r="C772" s="42"/>
      <c r="D772" s="221" t="s">
        <v>160</v>
      </c>
      <c r="E772" s="42"/>
      <c r="F772" s="222" t="s">
        <v>1027</v>
      </c>
      <c r="G772" s="42"/>
      <c r="H772" s="42"/>
      <c r="I772" s="223"/>
      <c r="J772" s="42"/>
      <c r="K772" s="42"/>
      <c r="L772" s="46"/>
      <c r="M772" s="224"/>
      <c r="N772" s="225"/>
      <c r="O772" s="86"/>
      <c r="P772" s="86"/>
      <c r="Q772" s="86"/>
      <c r="R772" s="86"/>
      <c r="S772" s="86"/>
      <c r="T772" s="87"/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T772" s="19" t="s">
        <v>160</v>
      </c>
      <c r="AU772" s="19" t="s">
        <v>81</v>
      </c>
    </row>
    <row r="773" s="12" customFormat="1" ht="22.8" customHeight="1">
      <c r="A773" s="12"/>
      <c r="B773" s="191"/>
      <c r="C773" s="192"/>
      <c r="D773" s="193" t="s">
        <v>70</v>
      </c>
      <c r="E773" s="205" t="s">
        <v>1029</v>
      </c>
      <c r="F773" s="205" t="s">
        <v>1030</v>
      </c>
      <c r="G773" s="192"/>
      <c r="H773" s="192"/>
      <c r="I773" s="195"/>
      <c r="J773" s="206">
        <f>BK773</f>
        <v>0</v>
      </c>
      <c r="K773" s="192"/>
      <c r="L773" s="197"/>
      <c r="M773" s="198"/>
      <c r="N773" s="199"/>
      <c r="O773" s="199"/>
      <c r="P773" s="200">
        <f>SUM(P774:P788)</f>
        <v>0</v>
      </c>
      <c r="Q773" s="199"/>
      <c r="R773" s="200">
        <f>SUM(R774:R788)</f>
        <v>0.56132349999999998</v>
      </c>
      <c r="S773" s="199"/>
      <c r="T773" s="201">
        <f>SUM(T774:T788)</f>
        <v>0</v>
      </c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R773" s="202" t="s">
        <v>81</v>
      </c>
      <c r="AT773" s="203" t="s">
        <v>70</v>
      </c>
      <c r="AU773" s="203" t="s">
        <v>79</v>
      </c>
      <c r="AY773" s="202" t="s">
        <v>152</v>
      </c>
      <c r="BK773" s="204">
        <f>SUM(BK774:BK788)</f>
        <v>0</v>
      </c>
    </row>
    <row r="774" s="2" customFormat="1" ht="24.15" customHeight="1">
      <c r="A774" s="40"/>
      <c r="B774" s="41"/>
      <c r="C774" s="207" t="s">
        <v>1031</v>
      </c>
      <c r="D774" s="207" t="s">
        <v>154</v>
      </c>
      <c r="E774" s="208" t="s">
        <v>1032</v>
      </c>
      <c r="F774" s="209" t="s">
        <v>1033</v>
      </c>
      <c r="G774" s="210" t="s">
        <v>211</v>
      </c>
      <c r="H774" s="211">
        <v>0.60999999999999999</v>
      </c>
      <c r="I774" s="212"/>
      <c r="J774" s="213">
        <f>ROUND(I774*H774,2)</f>
        <v>0</v>
      </c>
      <c r="K774" s="214"/>
      <c r="L774" s="46"/>
      <c r="M774" s="215" t="s">
        <v>19</v>
      </c>
      <c r="N774" s="216" t="s">
        <v>42</v>
      </c>
      <c r="O774" s="86"/>
      <c r="P774" s="217">
        <f>O774*H774</f>
        <v>0</v>
      </c>
      <c r="Q774" s="217">
        <v>0.019460000000000002</v>
      </c>
      <c r="R774" s="217">
        <f>Q774*H774</f>
        <v>0.0118706</v>
      </c>
      <c r="S774" s="217">
        <v>0</v>
      </c>
      <c r="T774" s="218">
        <f>S774*H774</f>
        <v>0</v>
      </c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R774" s="219" t="s">
        <v>264</v>
      </c>
      <c r="AT774" s="219" t="s">
        <v>154</v>
      </c>
      <c r="AU774" s="219" t="s">
        <v>81</v>
      </c>
      <c r="AY774" s="19" t="s">
        <v>152</v>
      </c>
      <c r="BE774" s="220">
        <f>IF(N774="základní",J774,0)</f>
        <v>0</v>
      </c>
      <c r="BF774" s="220">
        <f>IF(N774="snížená",J774,0)</f>
        <v>0</v>
      </c>
      <c r="BG774" s="220">
        <f>IF(N774="zákl. přenesená",J774,0)</f>
        <v>0</v>
      </c>
      <c r="BH774" s="220">
        <f>IF(N774="sníž. přenesená",J774,0)</f>
        <v>0</v>
      </c>
      <c r="BI774" s="220">
        <f>IF(N774="nulová",J774,0)</f>
        <v>0</v>
      </c>
      <c r="BJ774" s="19" t="s">
        <v>79</v>
      </c>
      <c r="BK774" s="220">
        <f>ROUND(I774*H774,2)</f>
        <v>0</v>
      </c>
      <c r="BL774" s="19" t="s">
        <v>264</v>
      </c>
      <c r="BM774" s="219" t="s">
        <v>1034</v>
      </c>
    </row>
    <row r="775" s="2" customFormat="1">
      <c r="A775" s="40"/>
      <c r="B775" s="41"/>
      <c r="C775" s="42"/>
      <c r="D775" s="221" t="s">
        <v>160</v>
      </c>
      <c r="E775" s="42"/>
      <c r="F775" s="222" t="s">
        <v>1033</v>
      </c>
      <c r="G775" s="42"/>
      <c r="H775" s="42"/>
      <c r="I775" s="223"/>
      <c r="J775" s="42"/>
      <c r="K775" s="42"/>
      <c r="L775" s="46"/>
      <c r="M775" s="224"/>
      <c r="N775" s="225"/>
      <c r="O775" s="86"/>
      <c r="P775" s="86"/>
      <c r="Q775" s="86"/>
      <c r="R775" s="86"/>
      <c r="S775" s="86"/>
      <c r="T775" s="87"/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T775" s="19" t="s">
        <v>160</v>
      </c>
      <c r="AU775" s="19" t="s">
        <v>81</v>
      </c>
    </row>
    <row r="776" s="13" customFormat="1">
      <c r="A776" s="13"/>
      <c r="B776" s="228"/>
      <c r="C776" s="229"/>
      <c r="D776" s="221" t="s">
        <v>164</v>
      </c>
      <c r="E776" s="230" t="s">
        <v>19</v>
      </c>
      <c r="F776" s="231" t="s">
        <v>1035</v>
      </c>
      <c r="G776" s="229"/>
      <c r="H776" s="232">
        <v>0.35999999999999999</v>
      </c>
      <c r="I776" s="233"/>
      <c r="J776" s="229"/>
      <c r="K776" s="229"/>
      <c r="L776" s="234"/>
      <c r="M776" s="235"/>
      <c r="N776" s="236"/>
      <c r="O776" s="236"/>
      <c r="P776" s="236"/>
      <c r="Q776" s="236"/>
      <c r="R776" s="236"/>
      <c r="S776" s="236"/>
      <c r="T776" s="237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38" t="s">
        <v>164</v>
      </c>
      <c r="AU776" s="238" t="s">
        <v>81</v>
      </c>
      <c r="AV776" s="13" t="s">
        <v>81</v>
      </c>
      <c r="AW776" s="13" t="s">
        <v>33</v>
      </c>
      <c r="AX776" s="13" t="s">
        <v>71</v>
      </c>
      <c r="AY776" s="238" t="s">
        <v>152</v>
      </c>
    </row>
    <row r="777" s="13" customFormat="1">
      <c r="A777" s="13"/>
      <c r="B777" s="228"/>
      <c r="C777" s="229"/>
      <c r="D777" s="221" t="s">
        <v>164</v>
      </c>
      <c r="E777" s="230" t="s">
        <v>19</v>
      </c>
      <c r="F777" s="231" t="s">
        <v>1036</v>
      </c>
      <c r="G777" s="229"/>
      <c r="H777" s="232">
        <v>0.25</v>
      </c>
      <c r="I777" s="233"/>
      <c r="J777" s="229"/>
      <c r="K777" s="229"/>
      <c r="L777" s="234"/>
      <c r="M777" s="235"/>
      <c r="N777" s="236"/>
      <c r="O777" s="236"/>
      <c r="P777" s="236"/>
      <c r="Q777" s="236"/>
      <c r="R777" s="236"/>
      <c r="S777" s="236"/>
      <c r="T777" s="237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38" t="s">
        <v>164</v>
      </c>
      <c r="AU777" s="238" t="s">
        <v>81</v>
      </c>
      <c r="AV777" s="13" t="s">
        <v>81</v>
      </c>
      <c r="AW777" s="13" t="s">
        <v>33</v>
      </c>
      <c r="AX777" s="13" t="s">
        <v>71</v>
      </c>
      <c r="AY777" s="238" t="s">
        <v>152</v>
      </c>
    </row>
    <row r="778" s="14" customFormat="1">
      <c r="A778" s="14"/>
      <c r="B778" s="239"/>
      <c r="C778" s="240"/>
      <c r="D778" s="221" t="s">
        <v>164</v>
      </c>
      <c r="E778" s="241" t="s">
        <v>19</v>
      </c>
      <c r="F778" s="242" t="s">
        <v>169</v>
      </c>
      <c r="G778" s="240"/>
      <c r="H778" s="243">
        <v>0.60999999999999999</v>
      </c>
      <c r="I778" s="244"/>
      <c r="J778" s="240"/>
      <c r="K778" s="240"/>
      <c r="L778" s="245"/>
      <c r="M778" s="246"/>
      <c r="N778" s="247"/>
      <c r="O778" s="247"/>
      <c r="P778" s="247"/>
      <c r="Q778" s="247"/>
      <c r="R778" s="247"/>
      <c r="S778" s="247"/>
      <c r="T778" s="248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49" t="s">
        <v>164</v>
      </c>
      <c r="AU778" s="249" t="s">
        <v>81</v>
      </c>
      <c r="AV778" s="14" t="s">
        <v>158</v>
      </c>
      <c r="AW778" s="14" t="s">
        <v>33</v>
      </c>
      <c r="AX778" s="14" t="s">
        <v>79</v>
      </c>
      <c r="AY778" s="249" t="s">
        <v>152</v>
      </c>
    </row>
    <row r="779" s="2" customFormat="1" ht="24.15" customHeight="1">
      <c r="A779" s="40"/>
      <c r="B779" s="41"/>
      <c r="C779" s="207" t="s">
        <v>1037</v>
      </c>
      <c r="D779" s="207" t="s">
        <v>154</v>
      </c>
      <c r="E779" s="208" t="s">
        <v>1038</v>
      </c>
      <c r="F779" s="209" t="s">
        <v>1039</v>
      </c>
      <c r="G779" s="210" t="s">
        <v>211</v>
      </c>
      <c r="H779" s="211">
        <v>38.93</v>
      </c>
      <c r="I779" s="212"/>
      <c r="J779" s="213">
        <f>ROUND(I779*H779,2)</f>
        <v>0</v>
      </c>
      <c r="K779" s="214"/>
      <c r="L779" s="46"/>
      <c r="M779" s="215" t="s">
        <v>19</v>
      </c>
      <c r="N779" s="216" t="s">
        <v>42</v>
      </c>
      <c r="O779" s="86"/>
      <c r="P779" s="217">
        <f>O779*H779</f>
        <v>0</v>
      </c>
      <c r="Q779" s="217">
        <v>0.00010000000000000001</v>
      </c>
      <c r="R779" s="217">
        <f>Q779*H779</f>
        <v>0.0038930000000000002</v>
      </c>
      <c r="S779" s="217">
        <v>0</v>
      </c>
      <c r="T779" s="218">
        <f>S779*H779</f>
        <v>0</v>
      </c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R779" s="219" t="s">
        <v>264</v>
      </c>
      <c r="AT779" s="219" t="s">
        <v>154</v>
      </c>
      <c r="AU779" s="219" t="s">
        <v>81</v>
      </c>
      <c r="AY779" s="19" t="s">
        <v>152</v>
      </c>
      <c r="BE779" s="220">
        <f>IF(N779="základní",J779,0)</f>
        <v>0</v>
      </c>
      <c r="BF779" s="220">
        <f>IF(N779="snížená",J779,0)</f>
        <v>0</v>
      </c>
      <c r="BG779" s="220">
        <f>IF(N779="zákl. přenesená",J779,0)</f>
        <v>0</v>
      </c>
      <c r="BH779" s="220">
        <f>IF(N779="sníž. přenesená",J779,0)</f>
        <v>0</v>
      </c>
      <c r="BI779" s="220">
        <f>IF(N779="nulová",J779,0)</f>
        <v>0</v>
      </c>
      <c r="BJ779" s="19" t="s">
        <v>79</v>
      </c>
      <c r="BK779" s="220">
        <f>ROUND(I779*H779,2)</f>
        <v>0</v>
      </c>
      <c r="BL779" s="19" t="s">
        <v>264</v>
      </c>
      <c r="BM779" s="219" t="s">
        <v>1040</v>
      </c>
    </row>
    <row r="780" s="2" customFormat="1">
      <c r="A780" s="40"/>
      <c r="B780" s="41"/>
      <c r="C780" s="42"/>
      <c r="D780" s="221" t="s">
        <v>160</v>
      </c>
      <c r="E780" s="42"/>
      <c r="F780" s="222" t="s">
        <v>1039</v>
      </c>
      <c r="G780" s="42"/>
      <c r="H780" s="42"/>
      <c r="I780" s="223"/>
      <c r="J780" s="42"/>
      <c r="K780" s="42"/>
      <c r="L780" s="46"/>
      <c r="M780" s="224"/>
      <c r="N780" s="225"/>
      <c r="O780" s="86"/>
      <c r="P780" s="86"/>
      <c r="Q780" s="86"/>
      <c r="R780" s="86"/>
      <c r="S780" s="86"/>
      <c r="T780" s="87"/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T780" s="19" t="s">
        <v>160</v>
      </c>
      <c r="AU780" s="19" t="s">
        <v>81</v>
      </c>
    </row>
    <row r="781" s="13" customFormat="1">
      <c r="A781" s="13"/>
      <c r="B781" s="228"/>
      <c r="C781" s="229"/>
      <c r="D781" s="221" t="s">
        <v>164</v>
      </c>
      <c r="E781" s="230" t="s">
        <v>19</v>
      </c>
      <c r="F781" s="231" t="s">
        <v>896</v>
      </c>
      <c r="G781" s="229"/>
      <c r="H781" s="232">
        <v>38.93</v>
      </c>
      <c r="I781" s="233"/>
      <c r="J781" s="229"/>
      <c r="K781" s="229"/>
      <c r="L781" s="234"/>
      <c r="M781" s="235"/>
      <c r="N781" s="236"/>
      <c r="O781" s="236"/>
      <c r="P781" s="236"/>
      <c r="Q781" s="236"/>
      <c r="R781" s="236"/>
      <c r="S781" s="236"/>
      <c r="T781" s="237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38" t="s">
        <v>164</v>
      </c>
      <c r="AU781" s="238" t="s">
        <v>81</v>
      </c>
      <c r="AV781" s="13" t="s">
        <v>81</v>
      </c>
      <c r="AW781" s="13" t="s">
        <v>33</v>
      </c>
      <c r="AX781" s="13" t="s">
        <v>79</v>
      </c>
      <c r="AY781" s="238" t="s">
        <v>152</v>
      </c>
    </row>
    <row r="782" s="2" customFormat="1" ht="16.5" customHeight="1">
      <c r="A782" s="40"/>
      <c r="B782" s="41"/>
      <c r="C782" s="261" t="s">
        <v>1041</v>
      </c>
      <c r="D782" s="261" t="s">
        <v>265</v>
      </c>
      <c r="E782" s="262" t="s">
        <v>1042</v>
      </c>
      <c r="F782" s="263" t="s">
        <v>1043</v>
      </c>
      <c r="G782" s="264" t="s">
        <v>211</v>
      </c>
      <c r="H782" s="265">
        <v>42.043999999999997</v>
      </c>
      <c r="I782" s="266"/>
      <c r="J782" s="267">
        <f>ROUND(I782*H782,2)</f>
        <v>0</v>
      </c>
      <c r="K782" s="268"/>
      <c r="L782" s="269"/>
      <c r="M782" s="270" t="s">
        <v>19</v>
      </c>
      <c r="N782" s="271" t="s">
        <v>42</v>
      </c>
      <c r="O782" s="86"/>
      <c r="P782" s="217">
        <f>O782*H782</f>
        <v>0</v>
      </c>
      <c r="Q782" s="217">
        <v>0.012800000000000001</v>
      </c>
      <c r="R782" s="217">
        <f>Q782*H782</f>
        <v>0.53816319999999995</v>
      </c>
      <c r="S782" s="217">
        <v>0</v>
      </c>
      <c r="T782" s="218">
        <f>S782*H782</f>
        <v>0</v>
      </c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R782" s="219" t="s">
        <v>381</v>
      </c>
      <c r="AT782" s="219" t="s">
        <v>265</v>
      </c>
      <c r="AU782" s="219" t="s">
        <v>81</v>
      </c>
      <c r="AY782" s="19" t="s">
        <v>152</v>
      </c>
      <c r="BE782" s="220">
        <f>IF(N782="základní",J782,0)</f>
        <v>0</v>
      </c>
      <c r="BF782" s="220">
        <f>IF(N782="snížená",J782,0)</f>
        <v>0</v>
      </c>
      <c r="BG782" s="220">
        <f>IF(N782="zákl. přenesená",J782,0)</f>
        <v>0</v>
      </c>
      <c r="BH782" s="220">
        <f>IF(N782="sníž. přenesená",J782,0)</f>
        <v>0</v>
      </c>
      <c r="BI782" s="220">
        <f>IF(N782="nulová",J782,0)</f>
        <v>0</v>
      </c>
      <c r="BJ782" s="19" t="s">
        <v>79</v>
      </c>
      <c r="BK782" s="220">
        <f>ROUND(I782*H782,2)</f>
        <v>0</v>
      </c>
      <c r="BL782" s="19" t="s">
        <v>264</v>
      </c>
      <c r="BM782" s="219" t="s">
        <v>1044</v>
      </c>
    </row>
    <row r="783" s="2" customFormat="1">
      <c r="A783" s="40"/>
      <c r="B783" s="41"/>
      <c r="C783" s="42"/>
      <c r="D783" s="221" t="s">
        <v>160</v>
      </c>
      <c r="E783" s="42"/>
      <c r="F783" s="222" t="s">
        <v>1043</v>
      </c>
      <c r="G783" s="42"/>
      <c r="H783" s="42"/>
      <c r="I783" s="223"/>
      <c r="J783" s="42"/>
      <c r="K783" s="42"/>
      <c r="L783" s="46"/>
      <c r="M783" s="224"/>
      <c r="N783" s="225"/>
      <c r="O783" s="86"/>
      <c r="P783" s="86"/>
      <c r="Q783" s="86"/>
      <c r="R783" s="86"/>
      <c r="S783" s="86"/>
      <c r="T783" s="87"/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T783" s="19" t="s">
        <v>160</v>
      </c>
      <c r="AU783" s="19" t="s">
        <v>81</v>
      </c>
    </row>
    <row r="784" s="13" customFormat="1">
      <c r="A784" s="13"/>
      <c r="B784" s="228"/>
      <c r="C784" s="229"/>
      <c r="D784" s="221" t="s">
        <v>164</v>
      </c>
      <c r="E784" s="230" t="s">
        <v>19</v>
      </c>
      <c r="F784" s="231" t="s">
        <v>1045</v>
      </c>
      <c r="G784" s="229"/>
      <c r="H784" s="232">
        <v>42.043999999999997</v>
      </c>
      <c r="I784" s="233"/>
      <c r="J784" s="229"/>
      <c r="K784" s="229"/>
      <c r="L784" s="234"/>
      <c r="M784" s="235"/>
      <c r="N784" s="236"/>
      <c r="O784" s="236"/>
      <c r="P784" s="236"/>
      <c r="Q784" s="236"/>
      <c r="R784" s="236"/>
      <c r="S784" s="236"/>
      <c r="T784" s="237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38" t="s">
        <v>164</v>
      </c>
      <c r="AU784" s="238" t="s">
        <v>81</v>
      </c>
      <c r="AV784" s="13" t="s">
        <v>81</v>
      </c>
      <c r="AW784" s="13" t="s">
        <v>33</v>
      </c>
      <c r="AX784" s="13" t="s">
        <v>79</v>
      </c>
      <c r="AY784" s="238" t="s">
        <v>152</v>
      </c>
    </row>
    <row r="785" s="2" customFormat="1" ht="16.5" customHeight="1">
      <c r="A785" s="40"/>
      <c r="B785" s="41"/>
      <c r="C785" s="207" t="s">
        <v>1046</v>
      </c>
      <c r="D785" s="207" t="s">
        <v>154</v>
      </c>
      <c r="E785" s="208" t="s">
        <v>1047</v>
      </c>
      <c r="F785" s="209" t="s">
        <v>1048</v>
      </c>
      <c r="G785" s="210" t="s">
        <v>211</v>
      </c>
      <c r="H785" s="211">
        <v>38.93</v>
      </c>
      <c r="I785" s="212"/>
      <c r="J785" s="213">
        <f>ROUND(I785*H785,2)</f>
        <v>0</v>
      </c>
      <c r="K785" s="214"/>
      <c r="L785" s="46"/>
      <c r="M785" s="215" t="s">
        <v>19</v>
      </c>
      <c r="N785" s="216" t="s">
        <v>42</v>
      </c>
      <c r="O785" s="86"/>
      <c r="P785" s="217">
        <f>O785*H785</f>
        <v>0</v>
      </c>
      <c r="Q785" s="217">
        <v>0.00019000000000000001</v>
      </c>
      <c r="R785" s="217">
        <f>Q785*H785</f>
        <v>0.0073967</v>
      </c>
      <c r="S785" s="217">
        <v>0</v>
      </c>
      <c r="T785" s="218">
        <f>S785*H785</f>
        <v>0</v>
      </c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R785" s="219" t="s">
        <v>264</v>
      </c>
      <c r="AT785" s="219" t="s">
        <v>154</v>
      </c>
      <c r="AU785" s="219" t="s">
        <v>81</v>
      </c>
      <c r="AY785" s="19" t="s">
        <v>152</v>
      </c>
      <c r="BE785" s="220">
        <f>IF(N785="základní",J785,0)</f>
        <v>0</v>
      </c>
      <c r="BF785" s="220">
        <f>IF(N785="snížená",J785,0)</f>
        <v>0</v>
      </c>
      <c r="BG785" s="220">
        <f>IF(N785="zákl. přenesená",J785,0)</f>
        <v>0</v>
      </c>
      <c r="BH785" s="220">
        <f>IF(N785="sníž. přenesená",J785,0)</f>
        <v>0</v>
      </c>
      <c r="BI785" s="220">
        <f>IF(N785="nulová",J785,0)</f>
        <v>0</v>
      </c>
      <c r="BJ785" s="19" t="s">
        <v>79</v>
      </c>
      <c r="BK785" s="220">
        <f>ROUND(I785*H785,2)</f>
        <v>0</v>
      </c>
      <c r="BL785" s="19" t="s">
        <v>264</v>
      </c>
      <c r="BM785" s="219" t="s">
        <v>1049</v>
      </c>
    </row>
    <row r="786" s="2" customFormat="1">
      <c r="A786" s="40"/>
      <c r="B786" s="41"/>
      <c r="C786" s="42"/>
      <c r="D786" s="221" t="s">
        <v>160</v>
      </c>
      <c r="E786" s="42"/>
      <c r="F786" s="222" t="s">
        <v>1048</v>
      </c>
      <c r="G786" s="42"/>
      <c r="H786" s="42"/>
      <c r="I786" s="223"/>
      <c r="J786" s="42"/>
      <c r="K786" s="42"/>
      <c r="L786" s="46"/>
      <c r="M786" s="224"/>
      <c r="N786" s="225"/>
      <c r="O786" s="86"/>
      <c r="P786" s="86"/>
      <c r="Q786" s="86"/>
      <c r="R786" s="86"/>
      <c r="S786" s="86"/>
      <c r="T786" s="87"/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T786" s="19" t="s">
        <v>160</v>
      </c>
      <c r="AU786" s="19" t="s">
        <v>81</v>
      </c>
    </row>
    <row r="787" s="2" customFormat="1" ht="24.15" customHeight="1">
      <c r="A787" s="40"/>
      <c r="B787" s="41"/>
      <c r="C787" s="207" t="s">
        <v>1050</v>
      </c>
      <c r="D787" s="207" t="s">
        <v>154</v>
      </c>
      <c r="E787" s="208" t="s">
        <v>1051</v>
      </c>
      <c r="F787" s="209" t="s">
        <v>1052</v>
      </c>
      <c r="G787" s="210" t="s">
        <v>202</v>
      </c>
      <c r="H787" s="211">
        <v>0.56100000000000005</v>
      </c>
      <c r="I787" s="212"/>
      <c r="J787" s="213">
        <f>ROUND(I787*H787,2)</f>
        <v>0</v>
      </c>
      <c r="K787" s="214"/>
      <c r="L787" s="46"/>
      <c r="M787" s="215" t="s">
        <v>19</v>
      </c>
      <c r="N787" s="216" t="s">
        <v>42</v>
      </c>
      <c r="O787" s="86"/>
      <c r="P787" s="217">
        <f>O787*H787</f>
        <v>0</v>
      </c>
      <c r="Q787" s="217">
        <v>0</v>
      </c>
      <c r="R787" s="217">
        <f>Q787*H787</f>
        <v>0</v>
      </c>
      <c r="S787" s="217">
        <v>0</v>
      </c>
      <c r="T787" s="218">
        <f>S787*H787</f>
        <v>0</v>
      </c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R787" s="219" t="s">
        <v>264</v>
      </c>
      <c r="AT787" s="219" t="s">
        <v>154</v>
      </c>
      <c r="AU787" s="219" t="s">
        <v>81</v>
      </c>
      <c r="AY787" s="19" t="s">
        <v>152</v>
      </c>
      <c r="BE787" s="220">
        <f>IF(N787="základní",J787,0)</f>
        <v>0</v>
      </c>
      <c r="BF787" s="220">
        <f>IF(N787="snížená",J787,0)</f>
        <v>0</v>
      </c>
      <c r="BG787" s="220">
        <f>IF(N787="zákl. přenesená",J787,0)</f>
        <v>0</v>
      </c>
      <c r="BH787" s="220">
        <f>IF(N787="sníž. přenesená",J787,0)</f>
        <v>0</v>
      </c>
      <c r="BI787" s="220">
        <f>IF(N787="nulová",J787,0)</f>
        <v>0</v>
      </c>
      <c r="BJ787" s="19" t="s">
        <v>79</v>
      </c>
      <c r="BK787" s="220">
        <f>ROUND(I787*H787,2)</f>
        <v>0</v>
      </c>
      <c r="BL787" s="19" t="s">
        <v>264</v>
      </c>
      <c r="BM787" s="219" t="s">
        <v>1053</v>
      </c>
    </row>
    <row r="788" s="2" customFormat="1">
      <c r="A788" s="40"/>
      <c r="B788" s="41"/>
      <c r="C788" s="42"/>
      <c r="D788" s="221" t="s">
        <v>160</v>
      </c>
      <c r="E788" s="42"/>
      <c r="F788" s="222" t="s">
        <v>1052</v>
      </c>
      <c r="G788" s="42"/>
      <c r="H788" s="42"/>
      <c r="I788" s="223"/>
      <c r="J788" s="42"/>
      <c r="K788" s="42"/>
      <c r="L788" s="46"/>
      <c r="M788" s="224"/>
      <c r="N788" s="225"/>
      <c r="O788" s="86"/>
      <c r="P788" s="86"/>
      <c r="Q788" s="86"/>
      <c r="R788" s="86"/>
      <c r="S788" s="86"/>
      <c r="T788" s="87"/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T788" s="19" t="s">
        <v>160</v>
      </c>
      <c r="AU788" s="19" t="s">
        <v>81</v>
      </c>
    </row>
    <row r="789" s="12" customFormat="1" ht="22.8" customHeight="1">
      <c r="A789" s="12"/>
      <c r="B789" s="191"/>
      <c r="C789" s="192"/>
      <c r="D789" s="193" t="s">
        <v>70</v>
      </c>
      <c r="E789" s="205" t="s">
        <v>1054</v>
      </c>
      <c r="F789" s="205" t="s">
        <v>1055</v>
      </c>
      <c r="G789" s="192"/>
      <c r="H789" s="192"/>
      <c r="I789" s="195"/>
      <c r="J789" s="206">
        <f>BK789</f>
        <v>0</v>
      </c>
      <c r="K789" s="192"/>
      <c r="L789" s="197"/>
      <c r="M789" s="198"/>
      <c r="N789" s="199"/>
      <c r="O789" s="199"/>
      <c r="P789" s="200">
        <f>SUM(P790:P807)</f>
        <v>0</v>
      </c>
      <c r="Q789" s="199"/>
      <c r="R789" s="200">
        <f>SUM(R790:R807)</f>
        <v>1.5742481399999999</v>
      </c>
      <c r="S789" s="199"/>
      <c r="T789" s="201">
        <f>SUM(T790:T807)</f>
        <v>0</v>
      </c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R789" s="202" t="s">
        <v>81</v>
      </c>
      <c r="AT789" s="203" t="s">
        <v>70</v>
      </c>
      <c r="AU789" s="203" t="s">
        <v>79</v>
      </c>
      <c r="AY789" s="202" t="s">
        <v>152</v>
      </c>
      <c r="BK789" s="204">
        <f>SUM(BK790:BK807)</f>
        <v>0</v>
      </c>
    </row>
    <row r="790" s="2" customFormat="1" ht="16.5" customHeight="1">
      <c r="A790" s="40"/>
      <c r="B790" s="41"/>
      <c r="C790" s="261" t="s">
        <v>1056</v>
      </c>
      <c r="D790" s="261" t="s">
        <v>265</v>
      </c>
      <c r="E790" s="262" t="s">
        <v>1057</v>
      </c>
      <c r="F790" s="263" t="s">
        <v>1058</v>
      </c>
      <c r="G790" s="264" t="s">
        <v>211</v>
      </c>
      <c r="H790" s="265">
        <v>34.231999999999999</v>
      </c>
      <c r="I790" s="266"/>
      <c r="J790" s="267">
        <f>ROUND(I790*H790,2)</f>
        <v>0</v>
      </c>
      <c r="K790" s="268"/>
      <c r="L790" s="269"/>
      <c r="M790" s="270" t="s">
        <v>19</v>
      </c>
      <c r="N790" s="271" t="s">
        <v>42</v>
      </c>
      <c r="O790" s="86"/>
      <c r="P790" s="217">
        <f>O790*H790</f>
        <v>0</v>
      </c>
      <c r="Q790" s="217">
        <v>0.00017000000000000001</v>
      </c>
      <c r="R790" s="217">
        <f>Q790*H790</f>
        <v>0.0058194400000000004</v>
      </c>
      <c r="S790" s="217">
        <v>0</v>
      </c>
      <c r="T790" s="218">
        <f>S790*H790</f>
        <v>0</v>
      </c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R790" s="219" t="s">
        <v>381</v>
      </c>
      <c r="AT790" s="219" t="s">
        <v>265</v>
      </c>
      <c r="AU790" s="219" t="s">
        <v>81</v>
      </c>
      <c r="AY790" s="19" t="s">
        <v>152</v>
      </c>
      <c r="BE790" s="220">
        <f>IF(N790="základní",J790,0)</f>
        <v>0</v>
      </c>
      <c r="BF790" s="220">
        <f>IF(N790="snížená",J790,0)</f>
        <v>0</v>
      </c>
      <c r="BG790" s="220">
        <f>IF(N790="zákl. přenesená",J790,0)</f>
        <v>0</v>
      </c>
      <c r="BH790" s="220">
        <f>IF(N790="sníž. přenesená",J790,0)</f>
        <v>0</v>
      </c>
      <c r="BI790" s="220">
        <f>IF(N790="nulová",J790,0)</f>
        <v>0</v>
      </c>
      <c r="BJ790" s="19" t="s">
        <v>79</v>
      </c>
      <c r="BK790" s="220">
        <f>ROUND(I790*H790,2)</f>
        <v>0</v>
      </c>
      <c r="BL790" s="19" t="s">
        <v>264</v>
      </c>
      <c r="BM790" s="219" t="s">
        <v>1059</v>
      </c>
    </row>
    <row r="791" s="2" customFormat="1">
      <c r="A791" s="40"/>
      <c r="B791" s="41"/>
      <c r="C791" s="42"/>
      <c r="D791" s="221" t="s">
        <v>160</v>
      </c>
      <c r="E791" s="42"/>
      <c r="F791" s="222" t="s">
        <v>1058</v>
      </c>
      <c r="G791" s="42"/>
      <c r="H791" s="42"/>
      <c r="I791" s="223"/>
      <c r="J791" s="42"/>
      <c r="K791" s="42"/>
      <c r="L791" s="46"/>
      <c r="M791" s="224"/>
      <c r="N791" s="225"/>
      <c r="O791" s="86"/>
      <c r="P791" s="86"/>
      <c r="Q791" s="86"/>
      <c r="R791" s="86"/>
      <c r="S791" s="86"/>
      <c r="T791" s="87"/>
      <c r="U791" s="40"/>
      <c r="V791" s="40"/>
      <c r="W791" s="40"/>
      <c r="X791" s="40"/>
      <c r="Y791" s="40"/>
      <c r="Z791" s="40"/>
      <c r="AA791" s="40"/>
      <c r="AB791" s="40"/>
      <c r="AC791" s="40"/>
      <c r="AD791" s="40"/>
      <c r="AE791" s="40"/>
      <c r="AT791" s="19" t="s">
        <v>160</v>
      </c>
      <c r="AU791" s="19" t="s">
        <v>81</v>
      </c>
    </row>
    <row r="792" s="13" customFormat="1">
      <c r="A792" s="13"/>
      <c r="B792" s="228"/>
      <c r="C792" s="229"/>
      <c r="D792" s="221" t="s">
        <v>164</v>
      </c>
      <c r="E792" s="230" t="s">
        <v>19</v>
      </c>
      <c r="F792" s="231" t="s">
        <v>1060</v>
      </c>
      <c r="G792" s="229"/>
      <c r="H792" s="232">
        <v>34.231999999999999</v>
      </c>
      <c r="I792" s="233"/>
      <c r="J792" s="229"/>
      <c r="K792" s="229"/>
      <c r="L792" s="234"/>
      <c r="M792" s="235"/>
      <c r="N792" s="236"/>
      <c r="O792" s="236"/>
      <c r="P792" s="236"/>
      <c r="Q792" s="236"/>
      <c r="R792" s="236"/>
      <c r="S792" s="236"/>
      <c r="T792" s="237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8" t="s">
        <v>164</v>
      </c>
      <c r="AU792" s="238" t="s">
        <v>81</v>
      </c>
      <c r="AV792" s="13" t="s">
        <v>81</v>
      </c>
      <c r="AW792" s="13" t="s">
        <v>33</v>
      </c>
      <c r="AX792" s="13" t="s">
        <v>79</v>
      </c>
      <c r="AY792" s="238" t="s">
        <v>152</v>
      </c>
    </row>
    <row r="793" s="2" customFormat="1" ht="24.15" customHeight="1">
      <c r="A793" s="40"/>
      <c r="B793" s="41"/>
      <c r="C793" s="207" t="s">
        <v>1061</v>
      </c>
      <c r="D793" s="207" t="s">
        <v>154</v>
      </c>
      <c r="E793" s="208" t="s">
        <v>1062</v>
      </c>
      <c r="F793" s="209" t="s">
        <v>1063</v>
      </c>
      <c r="G793" s="210" t="s">
        <v>211</v>
      </c>
      <c r="H793" s="211">
        <v>31.120000000000001</v>
      </c>
      <c r="I793" s="212"/>
      <c r="J793" s="213">
        <f>ROUND(I793*H793,2)</f>
        <v>0</v>
      </c>
      <c r="K793" s="214"/>
      <c r="L793" s="46"/>
      <c r="M793" s="215" t="s">
        <v>19</v>
      </c>
      <c r="N793" s="216" t="s">
        <v>42</v>
      </c>
      <c r="O793" s="86"/>
      <c r="P793" s="217">
        <f>O793*H793</f>
        <v>0</v>
      </c>
      <c r="Q793" s="217">
        <v>0.01379</v>
      </c>
      <c r="R793" s="217">
        <f>Q793*H793</f>
        <v>0.42914479999999999</v>
      </c>
      <c r="S793" s="217">
        <v>0</v>
      </c>
      <c r="T793" s="218">
        <f>S793*H793</f>
        <v>0</v>
      </c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R793" s="219" t="s">
        <v>264</v>
      </c>
      <c r="AT793" s="219" t="s">
        <v>154</v>
      </c>
      <c r="AU793" s="219" t="s">
        <v>81</v>
      </c>
      <c r="AY793" s="19" t="s">
        <v>152</v>
      </c>
      <c r="BE793" s="220">
        <f>IF(N793="základní",J793,0)</f>
        <v>0</v>
      </c>
      <c r="BF793" s="220">
        <f>IF(N793="snížená",J793,0)</f>
        <v>0</v>
      </c>
      <c r="BG793" s="220">
        <f>IF(N793="zákl. přenesená",J793,0)</f>
        <v>0</v>
      </c>
      <c r="BH793" s="220">
        <f>IF(N793="sníž. přenesená",J793,0)</f>
        <v>0</v>
      </c>
      <c r="BI793" s="220">
        <f>IF(N793="nulová",J793,0)</f>
        <v>0</v>
      </c>
      <c r="BJ793" s="19" t="s">
        <v>79</v>
      </c>
      <c r="BK793" s="220">
        <f>ROUND(I793*H793,2)</f>
        <v>0</v>
      </c>
      <c r="BL793" s="19" t="s">
        <v>264</v>
      </c>
      <c r="BM793" s="219" t="s">
        <v>1064</v>
      </c>
    </row>
    <row r="794" s="2" customFormat="1">
      <c r="A794" s="40"/>
      <c r="B794" s="41"/>
      <c r="C794" s="42"/>
      <c r="D794" s="221" t="s">
        <v>160</v>
      </c>
      <c r="E794" s="42"/>
      <c r="F794" s="222" t="s">
        <v>1063</v>
      </c>
      <c r="G794" s="42"/>
      <c r="H794" s="42"/>
      <c r="I794" s="223"/>
      <c r="J794" s="42"/>
      <c r="K794" s="42"/>
      <c r="L794" s="46"/>
      <c r="M794" s="224"/>
      <c r="N794" s="225"/>
      <c r="O794" s="86"/>
      <c r="P794" s="86"/>
      <c r="Q794" s="86"/>
      <c r="R794" s="86"/>
      <c r="S794" s="86"/>
      <c r="T794" s="87"/>
      <c r="U794" s="40"/>
      <c r="V794" s="40"/>
      <c r="W794" s="40"/>
      <c r="X794" s="40"/>
      <c r="Y794" s="40"/>
      <c r="Z794" s="40"/>
      <c r="AA794" s="40"/>
      <c r="AB794" s="40"/>
      <c r="AC794" s="40"/>
      <c r="AD794" s="40"/>
      <c r="AE794" s="40"/>
      <c r="AT794" s="19" t="s">
        <v>160</v>
      </c>
      <c r="AU794" s="19" t="s">
        <v>81</v>
      </c>
    </row>
    <row r="795" s="13" customFormat="1">
      <c r="A795" s="13"/>
      <c r="B795" s="228"/>
      <c r="C795" s="229"/>
      <c r="D795" s="221" t="s">
        <v>164</v>
      </c>
      <c r="E795" s="230" t="s">
        <v>19</v>
      </c>
      <c r="F795" s="231" t="s">
        <v>1016</v>
      </c>
      <c r="G795" s="229"/>
      <c r="H795" s="232">
        <v>13.890000000000001</v>
      </c>
      <c r="I795" s="233"/>
      <c r="J795" s="229"/>
      <c r="K795" s="229"/>
      <c r="L795" s="234"/>
      <c r="M795" s="235"/>
      <c r="N795" s="236"/>
      <c r="O795" s="236"/>
      <c r="P795" s="236"/>
      <c r="Q795" s="236"/>
      <c r="R795" s="236"/>
      <c r="S795" s="236"/>
      <c r="T795" s="237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8" t="s">
        <v>164</v>
      </c>
      <c r="AU795" s="238" t="s">
        <v>81</v>
      </c>
      <c r="AV795" s="13" t="s">
        <v>81</v>
      </c>
      <c r="AW795" s="13" t="s">
        <v>33</v>
      </c>
      <c r="AX795" s="13" t="s">
        <v>71</v>
      </c>
      <c r="AY795" s="238" t="s">
        <v>152</v>
      </c>
    </row>
    <row r="796" s="13" customFormat="1">
      <c r="A796" s="13"/>
      <c r="B796" s="228"/>
      <c r="C796" s="229"/>
      <c r="D796" s="221" t="s">
        <v>164</v>
      </c>
      <c r="E796" s="230" t="s">
        <v>19</v>
      </c>
      <c r="F796" s="231" t="s">
        <v>1017</v>
      </c>
      <c r="G796" s="229"/>
      <c r="H796" s="232">
        <v>17.23</v>
      </c>
      <c r="I796" s="233"/>
      <c r="J796" s="229"/>
      <c r="K796" s="229"/>
      <c r="L796" s="234"/>
      <c r="M796" s="235"/>
      <c r="N796" s="236"/>
      <c r="O796" s="236"/>
      <c r="P796" s="236"/>
      <c r="Q796" s="236"/>
      <c r="R796" s="236"/>
      <c r="S796" s="236"/>
      <c r="T796" s="237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8" t="s">
        <v>164</v>
      </c>
      <c r="AU796" s="238" t="s">
        <v>81</v>
      </c>
      <c r="AV796" s="13" t="s">
        <v>81</v>
      </c>
      <c r="AW796" s="13" t="s">
        <v>33</v>
      </c>
      <c r="AX796" s="13" t="s">
        <v>71</v>
      </c>
      <c r="AY796" s="238" t="s">
        <v>152</v>
      </c>
    </row>
    <row r="797" s="14" customFormat="1">
      <c r="A797" s="14"/>
      <c r="B797" s="239"/>
      <c r="C797" s="240"/>
      <c r="D797" s="221" t="s">
        <v>164</v>
      </c>
      <c r="E797" s="241" t="s">
        <v>19</v>
      </c>
      <c r="F797" s="242" t="s">
        <v>169</v>
      </c>
      <c r="G797" s="240"/>
      <c r="H797" s="243">
        <v>31.120000000000001</v>
      </c>
      <c r="I797" s="244"/>
      <c r="J797" s="240"/>
      <c r="K797" s="240"/>
      <c r="L797" s="245"/>
      <c r="M797" s="246"/>
      <c r="N797" s="247"/>
      <c r="O797" s="247"/>
      <c r="P797" s="247"/>
      <c r="Q797" s="247"/>
      <c r="R797" s="247"/>
      <c r="S797" s="247"/>
      <c r="T797" s="248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9" t="s">
        <v>164</v>
      </c>
      <c r="AU797" s="249" t="s">
        <v>81</v>
      </c>
      <c r="AV797" s="14" t="s">
        <v>158</v>
      </c>
      <c r="AW797" s="14" t="s">
        <v>33</v>
      </c>
      <c r="AX797" s="14" t="s">
        <v>79</v>
      </c>
      <c r="AY797" s="249" t="s">
        <v>152</v>
      </c>
    </row>
    <row r="798" s="2" customFormat="1" ht="24.15" customHeight="1">
      <c r="A798" s="40"/>
      <c r="B798" s="41"/>
      <c r="C798" s="207" t="s">
        <v>1065</v>
      </c>
      <c r="D798" s="207" t="s">
        <v>154</v>
      </c>
      <c r="E798" s="208" t="s">
        <v>1066</v>
      </c>
      <c r="F798" s="209" t="s">
        <v>1067</v>
      </c>
      <c r="G798" s="210" t="s">
        <v>211</v>
      </c>
      <c r="H798" s="211">
        <v>31.120000000000001</v>
      </c>
      <c r="I798" s="212"/>
      <c r="J798" s="213">
        <f>ROUND(I798*H798,2)</f>
        <v>0</v>
      </c>
      <c r="K798" s="214"/>
      <c r="L798" s="46"/>
      <c r="M798" s="215" t="s">
        <v>19</v>
      </c>
      <c r="N798" s="216" t="s">
        <v>42</v>
      </c>
      <c r="O798" s="86"/>
      <c r="P798" s="217">
        <f>O798*H798</f>
        <v>0</v>
      </c>
      <c r="Q798" s="217">
        <v>0</v>
      </c>
      <c r="R798" s="217">
        <f>Q798*H798</f>
        <v>0</v>
      </c>
      <c r="S798" s="217">
        <v>0</v>
      </c>
      <c r="T798" s="218">
        <f>S798*H798</f>
        <v>0</v>
      </c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R798" s="219" t="s">
        <v>264</v>
      </c>
      <c r="AT798" s="219" t="s">
        <v>154</v>
      </c>
      <c r="AU798" s="219" t="s">
        <v>81</v>
      </c>
      <c r="AY798" s="19" t="s">
        <v>152</v>
      </c>
      <c r="BE798" s="220">
        <f>IF(N798="základní",J798,0)</f>
        <v>0</v>
      </c>
      <c r="BF798" s="220">
        <f>IF(N798="snížená",J798,0)</f>
        <v>0</v>
      </c>
      <c r="BG798" s="220">
        <f>IF(N798="zákl. přenesená",J798,0)</f>
        <v>0</v>
      </c>
      <c r="BH798" s="220">
        <f>IF(N798="sníž. přenesená",J798,0)</f>
        <v>0</v>
      </c>
      <c r="BI798" s="220">
        <f>IF(N798="nulová",J798,0)</f>
        <v>0</v>
      </c>
      <c r="BJ798" s="19" t="s">
        <v>79</v>
      </c>
      <c r="BK798" s="220">
        <f>ROUND(I798*H798,2)</f>
        <v>0</v>
      </c>
      <c r="BL798" s="19" t="s">
        <v>264</v>
      </c>
      <c r="BM798" s="219" t="s">
        <v>1068</v>
      </c>
    </row>
    <row r="799" s="2" customFormat="1">
      <c r="A799" s="40"/>
      <c r="B799" s="41"/>
      <c r="C799" s="42"/>
      <c r="D799" s="221" t="s">
        <v>160</v>
      </c>
      <c r="E799" s="42"/>
      <c r="F799" s="222" t="s">
        <v>1067</v>
      </c>
      <c r="G799" s="42"/>
      <c r="H799" s="42"/>
      <c r="I799" s="223"/>
      <c r="J799" s="42"/>
      <c r="K799" s="42"/>
      <c r="L799" s="46"/>
      <c r="M799" s="224"/>
      <c r="N799" s="225"/>
      <c r="O799" s="86"/>
      <c r="P799" s="86"/>
      <c r="Q799" s="86"/>
      <c r="R799" s="86"/>
      <c r="S799" s="86"/>
      <c r="T799" s="87"/>
      <c r="U799" s="40"/>
      <c r="V799" s="40"/>
      <c r="W799" s="40"/>
      <c r="X799" s="40"/>
      <c r="Y799" s="40"/>
      <c r="Z799" s="40"/>
      <c r="AA799" s="40"/>
      <c r="AB799" s="40"/>
      <c r="AC799" s="40"/>
      <c r="AD799" s="40"/>
      <c r="AE799" s="40"/>
      <c r="AT799" s="19" t="s">
        <v>160</v>
      </c>
      <c r="AU799" s="19" t="s">
        <v>81</v>
      </c>
    </row>
    <row r="800" s="13" customFormat="1">
      <c r="A800" s="13"/>
      <c r="B800" s="228"/>
      <c r="C800" s="229"/>
      <c r="D800" s="221" t="s">
        <v>164</v>
      </c>
      <c r="E800" s="230" t="s">
        <v>19</v>
      </c>
      <c r="F800" s="231" t="s">
        <v>1069</v>
      </c>
      <c r="G800" s="229"/>
      <c r="H800" s="232">
        <v>31.120000000000001</v>
      </c>
      <c r="I800" s="233"/>
      <c r="J800" s="229"/>
      <c r="K800" s="229"/>
      <c r="L800" s="234"/>
      <c r="M800" s="235"/>
      <c r="N800" s="236"/>
      <c r="O800" s="236"/>
      <c r="P800" s="236"/>
      <c r="Q800" s="236"/>
      <c r="R800" s="236"/>
      <c r="S800" s="236"/>
      <c r="T800" s="237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8" t="s">
        <v>164</v>
      </c>
      <c r="AU800" s="238" t="s">
        <v>81</v>
      </c>
      <c r="AV800" s="13" t="s">
        <v>81</v>
      </c>
      <c r="AW800" s="13" t="s">
        <v>33</v>
      </c>
      <c r="AX800" s="13" t="s">
        <v>79</v>
      </c>
      <c r="AY800" s="238" t="s">
        <v>152</v>
      </c>
    </row>
    <row r="801" s="2" customFormat="1" ht="24.15" customHeight="1">
      <c r="A801" s="40"/>
      <c r="B801" s="41"/>
      <c r="C801" s="207" t="s">
        <v>1070</v>
      </c>
      <c r="D801" s="207" t="s">
        <v>154</v>
      </c>
      <c r="E801" s="208" t="s">
        <v>1071</v>
      </c>
      <c r="F801" s="209" t="s">
        <v>1072</v>
      </c>
      <c r="G801" s="210" t="s">
        <v>237</v>
      </c>
      <c r="H801" s="211">
        <v>3.2999999999999998</v>
      </c>
      <c r="I801" s="212"/>
      <c r="J801" s="213">
        <f>ROUND(I801*H801,2)</f>
        <v>0</v>
      </c>
      <c r="K801" s="214"/>
      <c r="L801" s="46"/>
      <c r="M801" s="215" t="s">
        <v>19</v>
      </c>
      <c r="N801" s="216" t="s">
        <v>42</v>
      </c>
      <c r="O801" s="86"/>
      <c r="P801" s="217">
        <f>O801*H801</f>
        <v>0</v>
      </c>
      <c r="Q801" s="217">
        <v>0.0086700000000000006</v>
      </c>
      <c r="R801" s="217">
        <f>Q801*H801</f>
        <v>0.028611000000000001</v>
      </c>
      <c r="S801" s="217">
        <v>0</v>
      </c>
      <c r="T801" s="218">
        <f>S801*H801</f>
        <v>0</v>
      </c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R801" s="219" t="s">
        <v>264</v>
      </c>
      <c r="AT801" s="219" t="s">
        <v>154</v>
      </c>
      <c r="AU801" s="219" t="s">
        <v>81</v>
      </c>
      <c r="AY801" s="19" t="s">
        <v>152</v>
      </c>
      <c r="BE801" s="220">
        <f>IF(N801="základní",J801,0)</f>
        <v>0</v>
      </c>
      <c r="BF801" s="220">
        <f>IF(N801="snížená",J801,0)</f>
        <v>0</v>
      </c>
      <c r="BG801" s="220">
        <f>IF(N801="zákl. přenesená",J801,0)</f>
        <v>0</v>
      </c>
      <c r="BH801" s="220">
        <f>IF(N801="sníž. přenesená",J801,0)</f>
        <v>0</v>
      </c>
      <c r="BI801" s="220">
        <f>IF(N801="nulová",J801,0)</f>
        <v>0</v>
      </c>
      <c r="BJ801" s="19" t="s">
        <v>79</v>
      </c>
      <c r="BK801" s="220">
        <f>ROUND(I801*H801,2)</f>
        <v>0</v>
      </c>
      <c r="BL801" s="19" t="s">
        <v>264</v>
      </c>
      <c r="BM801" s="219" t="s">
        <v>1073</v>
      </c>
    </row>
    <row r="802" s="2" customFormat="1">
      <c r="A802" s="40"/>
      <c r="B802" s="41"/>
      <c r="C802" s="42"/>
      <c r="D802" s="221" t="s">
        <v>160</v>
      </c>
      <c r="E802" s="42"/>
      <c r="F802" s="222" t="s">
        <v>1072</v>
      </c>
      <c r="G802" s="42"/>
      <c r="H802" s="42"/>
      <c r="I802" s="223"/>
      <c r="J802" s="42"/>
      <c r="K802" s="42"/>
      <c r="L802" s="46"/>
      <c r="M802" s="224"/>
      <c r="N802" s="225"/>
      <c r="O802" s="86"/>
      <c r="P802" s="86"/>
      <c r="Q802" s="86"/>
      <c r="R802" s="86"/>
      <c r="S802" s="86"/>
      <c r="T802" s="87"/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T802" s="19" t="s">
        <v>160</v>
      </c>
      <c r="AU802" s="19" t="s">
        <v>81</v>
      </c>
    </row>
    <row r="803" s="13" customFormat="1">
      <c r="A803" s="13"/>
      <c r="B803" s="228"/>
      <c r="C803" s="229"/>
      <c r="D803" s="221" t="s">
        <v>164</v>
      </c>
      <c r="E803" s="230" t="s">
        <v>19</v>
      </c>
      <c r="F803" s="231" t="s">
        <v>1074</v>
      </c>
      <c r="G803" s="229"/>
      <c r="H803" s="232">
        <v>3.2999999999999998</v>
      </c>
      <c r="I803" s="233"/>
      <c r="J803" s="229"/>
      <c r="K803" s="229"/>
      <c r="L803" s="234"/>
      <c r="M803" s="235"/>
      <c r="N803" s="236"/>
      <c r="O803" s="236"/>
      <c r="P803" s="236"/>
      <c r="Q803" s="236"/>
      <c r="R803" s="236"/>
      <c r="S803" s="236"/>
      <c r="T803" s="237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8" t="s">
        <v>164</v>
      </c>
      <c r="AU803" s="238" t="s">
        <v>81</v>
      </c>
      <c r="AV803" s="13" t="s">
        <v>81</v>
      </c>
      <c r="AW803" s="13" t="s">
        <v>33</v>
      </c>
      <c r="AX803" s="13" t="s">
        <v>79</v>
      </c>
      <c r="AY803" s="238" t="s">
        <v>152</v>
      </c>
    </row>
    <row r="804" s="2" customFormat="1" ht="24.15" customHeight="1">
      <c r="A804" s="40"/>
      <c r="B804" s="41"/>
      <c r="C804" s="207" t="s">
        <v>1075</v>
      </c>
      <c r="D804" s="207" t="s">
        <v>154</v>
      </c>
      <c r="E804" s="208" t="s">
        <v>1076</v>
      </c>
      <c r="F804" s="209" t="s">
        <v>1077</v>
      </c>
      <c r="G804" s="210" t="s">
        <v>211</v>
      </c>
      <c r="H804" s="211">
        <v>38.93</v>
      </c>
      <c r="I804" s="212"/>
      <c r="J804" s="213">
        <f>ROUND(I804*H804,2)</f>
        <v>0</v>
      </c>
      <c r="K804" s="214"/>
      <c r="L804" s="46"/>
      <c r="M804" s="215" t="s">
        <v>19</v>
      </c>
      <c r="N804" s="216" t="s">
        <v>42</v>
      </c>
      <c r="O804" s="86"/>
      <c r="P804" s="217">
        <f>O804*H804</f>
        <v>0</v>
      </c>
      <c r="Q804" s="217">
        <v>0.02853</v>
      </c>
      <c r="R804" s="217">
        <f>Q804*H804</f>
        <v>1.1106729</v>
      </c>
      <c r="S804" s="217">
        <v>0</v>
      </c>
      <c r="T804" s="218">
        <f>S804*H804</f>
        <v>0</v>
      </c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R804" s="219" t="s">
        <v>264</v>
      </c>
      <c r="AT804" s="219" t="s">
        <v>154</v>
      </c>
      <c r="AU804" s="219" t="s">
        <v>81</v>
      </c>
      <c r="AY804" s="19" t="s">
        <v>152</v>
      </c>
      <c r="BE804" s="220">
        <f>IF(N804="základní",J804,0)</f>
        <v>0</v>
      </c>
      <c r="BF804" s="220">
        <f>IF(N804="snížená",J804,0)</f>
        <v>0</v>
      </c>
      <c r="BG804" s="220">
        <f>IF(N804="zákl. přenesená",J804,0)</f>
        <v>0</v>
      </c>
      <c r="BH804" s="220">
        <f>IF(N804="sníž. přenesená",J804,0)</f>
        <v>0</v>
      </c>
      <c r="BI804" s="220">
        <f>IF(N804="nulová",J804,0)</f>
        <v>0</v>
      </c>
      <c r="BJ804" s="19" t="s">
        <v>79</v>
      </c>
      <c r="BK804" s="220">
        <f>ROUND(I804*H804,2)</f>
        <v>0</v>
      </c>
      <c r="BL804" s="19" t="s">
        <v>264</v>
      </c>
      <c r="BM804" s="219" t="s">
        <v>1078</v>
      </c>
    </row>
    <row r="805" s="2" customFormat="1">
      <c r="A805" s="40"/>
      <c r="B805" s="41"/>
      <c r="C805" s="42"/>
      <c r="D805" s="221" t="s">
        <v>160</v>
      </c>
      <c r="E805" s="42"/>
      <c r="F805" s="222" t="s">
        <v>1077</v>
      </c>
      <c r="G805" s="42"/>
      <c r="H805" s="42"/>
      <c r="I805" s="223"/>
      <c r="J805" s="42"/>
      <c r="K805" s="42"/>
      <c r="L805" s="46"/>
      <c r="M805" s="224"/>
      <c r="N805" s="225"/>
      <c r="O805" s="86"/>
      <c r="P805" s="86"/>
      <c r="Q805" s="86"/>
      <c r="R805" s="86"/>
      <c r="S805" s="86"/>
      <c r="T805" s="87"/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T805" s="19" t="s">
        <v>160</v>
      </c>
      <c r="AU805" s="19" t="s">
        <v>81</v>
      </c>
    </row>
    <row r="806" s="2" customFormat="1" ht="24.15" customHeight="1">
      <c r="A806" s="40"/>
      <c r="B806" s="41"/>
      <c r="C806" s="207" t="s">
        <v>1079</v>
      </c>
      <c r="D806" s="207" t="s">
        <v>154</v>
      </c>
      <c r="E806" s="208" t="s">
        <v>1080</v>
      </c>
      <c r="F806" s="209" t="s">
        <v>1081</v>
      </c>
      <c r="G806" s="210" t="s">
        <v>202</v>
      </c>
      <c r="H806" s="211">
        <v>1.5740000000000001</v>
      </c>
      <c r="I806" s="212"/>
      <c r="J806" s="213">
        <f>ROUND(I806*H806,2)</f>
        <v>0</v>
      </c>
      <c r="K806" s="214"/>
      <c r="L806" s="46"/>
      <c r="M806" s="215" t="s">
        <v>19</v>
      </c>
      <c r="N806" s="216" t="s">
        <v>42</v>
      </c>
      <c r="O806" s="86"/>
      <c r="P806" s="217">
        <f>O806*H806</f>
        <v>0</v>
      </c>
      <c r="Q806" s="217">
        <v>0</v>
      </c>
      <c r="R806" s="217">
        <f>Q806*H806</f>
        <v>0</v>
      </c>
      <c r="S806" s="217">
        <v>0</v>
      </c>
      <c r="T806" s="218">
        <f>S806*H806</f>
        <v>0</v>
      </c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R806" s="219" t="s">
        <v>264</v>
      </c>
      <c r="AT806" s="219" t="s">
        <v>154</v>
      </c>
      <c r="AU806" s="219" t="s">
        <v>81</v>
      </c>
      <c r="AY806" s="19" t="s">
        <v>152</v>
      </c>
      <c r="BE806" s="220">
        <f>IF(N806="základní",J806,0)</f>
        <v>0</v>
      </c>
      <c r="BF806" s="220">
        <f>IF(N806="snížená",J806,0)</f>
        <v>0</v>
      </c>
      <c r="BG806" s="220">
        <f>IF(N806="zákl. přenesená",J806,0)</f>
        <v>0</v>
      </c>
      <c r="BH806" s="220">
        <f>IF(N806="sníž. přenesená",J806,0)</f>
        <v>0</v>
      </c>
      <c r="BI806" s="220">
        <f>IF(N806="nulová",J806,0)</f>
        <v>0</v>
      </c>
      <c r="BJ806" s="19" t="s">
        <v>79</v>
      </c>
      <c r="BK806" s="220">
        <f>ROUND(I806*H806,2)</f>
        <v>0</v>
      </c>
      <c r="BL806" s="19" t="s">
        <v>264</v>
      </c>
      <c r="BM806" s="219" t="s">
        <v>1082</v>
      </c>
    </row>
    <row r="807" s="2" customFormat="1">
      <c r="A807" s="40"/>
      <c r="B807" s="41"/>
      <c r="C807" s="42"/>
      <c r="D807" s="221" t="s">
        <v>160</v>
      </c>
      <c r="E807" s="42"/>
      <c r="F807" s="222" t="s">
        <v>1081</v>
      </c>
      <c r="G807" s="42"/>
      <c r="H807" s="42"/>
      <c r="I807" s="223"/>
      <c r="J807" s="42"/>
      <c r="K807" s="42"/>
      <c r="L807" s="46"/>
      <c r="M807" s="224"/>
      <c r="N807" s="225"/>
      <c r="O807" s="86"/>
      <c r="P807" s="86"/>
      <c r="Q807" s="86"/>
      <c r="R807" s="86"/>
      <c r="S807" s="86"/>
      <c r="T807" s="87"/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T807" s="19" t="s">
        <v>160</v>
      </c>
      <c r="AU807" s="19" t="s">
        <v>81</v>
      </c>
    </row>
    <row r="808" s="12" customFormat="1" ht="22.8" customHeight="1">
      <c r="A808" s="12"/>
      <c r="B808" s="191"/>
      <c r="C808" s="192"/>
      <c r="D808" s="193" t="s">
        <v>70</v>
      </c>
      <c r="E808" s="205" t="s">
        <v>1083</v>
      </c>
      <c r="F808" s="205" t="s">
        <v>1084</v>
      </c>
      <c r="G808" s="192"/>
      <c r="H808" s="192"/>
      <c r="I808" s="195"/>
      <c r="J808" s="206">
        <f>BK808</f>
        <v>0</v>
      </c>
      <c r="K808" s="192"/>
      <c r="L808" s="197"/>
      <c r="M808" s="198"/>
      <c r="N808" s="199"/>
      <c r="O808" s="199"/>
      <c r="P808" s="200">
        <f>SUM(P809:P818)</f>
        <v>0</v>
      </c>
      <c r="Q808" s="199"/>
      <c r="R808" s="200">
        <f>SUM(R809:R818)</f>
        <v>0.036695999999999999</v>
      </c>
      <c r="S808" s="199"/>
      <c r="T808" s="201">
        <f>SUM(T809:T818)</f>
        <v>0</v>
      </c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R808" s="202" t="s">
        <v>81</v>
      </c>
      <c r="AT808" s="203" t="s">
        <v>70</v>
      </c>
      <c r="AU808" s="203" t="s">
        <v>79</v>
      </c>
      <c r="AY808" s="202" t="s">
        <v>152</v>
      </c>
      <c r="BK808" s="204">
        <f>SUM(BK809:BK818)</f>
        <v>0</v>
      </c>
    </row>
    <row r="809" s="2" customFormat="1" ht="21.75" customHeight="1">
      <c r="A809" s="40"/>
      <c r="B809" s="41"/>
      <c r="C809" s="207" t="s">
        <v>1085</v>
      </c>
      <c r="D809" s="207" t="s">
        <v>154</v>
      </c>
      <c r="E809" s="208" t="s">
        <v>1086</v>
      </c>
      <c r="F809" s="209" t="s">
        <v>1087</v>
      </c>
      <c r="G809" s="210" t="s">
        <v>237</v>
      </c>
      <c r="H809" s="211">
        <v>2</v>
      </c>
      <c r="I809" s="212"/>
      <c r="J809" s="213">
        <f>ROUND(I809*H809,2)</f>
        <v>0</v>
      </c>
      <c r="K809" s="214"/>
      <c r="L809" s="46"/>
      <c r="M809" s="215" t="s">
        <v>19</v>
      </c>
      <c r="N809" s="216" t="s">
        <v>42</v>
      </c>
      <c r="O809" s="86"/>
      <c r="P809" s="217">
        <f>O809*H809</f>
        <v>0</v>
      </c>
      <c r="Q809" s="217">
        <v>0.0028</v>
      </c>
      <c r="R809" s="217">
        <f>Q809*H809</f>
        <v>0.0055999999999999999</v>
      </c>
      <c r="S809" s="217">
        <v>0</v>
      </c>
      <c r="T809" s="218">
        <f>S809*H809</f>
        <v>0</v>
      </c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R809" s="219" t="s">
        <v>264</v>
      </c>
      <c r="AT809" s="219" t="s">
        <v>154</v>
      </c>
      <c r="AU809" s="219" t="s">
        <v>81</v>
      </c>
      <c r="AY809" s="19" t="s">
        <v>152</v>
      </c>
      <c r="BE809" s="220">
        <f>IF(N809="základní",J809,0)</f>
        <v>0</v>
      </c>
      <c r="BF809" s="220">
        <f>IF(N809="snížená",J809,0)</f>
        <v>0</v>
      </c>
      <c r="BG809" s="220">
        <f>IF(N809="zákl. přenesená",J809,0)</f>
        <v>0</v>
      </c>
      <c r="BH809" s="220">
        <f>IF(N809="sníž. přenesená",J809,0)</f>
        <v>0</v>
      </c>
      <c r="BI809" s="220">
        <f>IF(N809="nulová",J809,0)</f>
        <v>0</v>
      </c>
      <c r="BJ809" s="19" t="s">
        <v>79</v>
      </c>
      <c r="BK809" s="220">
        <f>ROUND(I809*H809,2)</f>
        <v>0</v>
      </c>
      <c r="BL809" s="19" t="s">
        <v>264</v>
      </c>
      <c r="BM809" s="219" t="s">
        <v>1088</v>
      </c>
    </row>
    <row r="810" s="2" customFormat="1">
      <c r="A810" s="40"/>
      <c r="B810" s="41"/>
      <c r="C810" s="42"/>
      <c r="D810" s="221" t="s">
        <v>160</v>
      </c>
      <c r="E810" s="42"/>
      <c r="F810" s="222" t="s">
        <v>1087</v>
      </c>
      <c r="G810" s="42"/>
      <c r="H810" s="42"/>
      <c r="I810" s="223"/>
      <c r="J810" s="42"/>
      <c r="K810" s="42"/>
      <c r="L810" s="46"/>
      <c r="M810" s="224"/>
      <c r="N810" s="225"/>
      <c r="O810" s="86"/>
      <c r="P810" s="86"/>
      <c r="Q810" s="86"/>
      <c r="R810" s="86"/>
      <c r="S810" s="86"/>
      <c r="T810" s="87"/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T810" s="19" t="s">
        <v>160</v>
      </c>
      <c r="AU810" s="19" t="s">
        <v>81</v>
      </c>
    </row>
    <row r="811" s="2" customFormat="1" ht="21.75" customHeight="1">
      <c r="A811" s="40"/>
      <c r="B811" s="41"/>
      <c r="C811" s="207" t="s">
        <v>1089</v>
      </c>
      <c r="D811" s="207" t="s">
        <v>154</v>
      </c>
      <c r="E811" s="208" t="s">
        <v>1090</v>
      </c>
      <c r="F811" s="209" t="s">
        <v>1091</v>
      </c>
      <c r="G811" s="210" t="s">
        <v>211</v>
      </c>
      <c r="H811" s="211">
        <v>4</v>
      </c>
      <c r="I811" s="212"/>
      <c r="J811" s="213">
        <f>ROUND(I811*H811,2)</f>
        <v>0</v>
      </c>
      <c r="K811" s="214"/>
      <c r="L811" s="46"/>
      <c r="M811" s="215" t="s">
        <v>19</v>
      </c>
      <c r="N811" s="216" t="s">
        <v>42</v>
      </c>
      <c r="O811" s="86"/>
      <c r="P811" s="217">
        <f>O811*H811</f>
        <v>0</v>
      </c>
      <c r="Q811" s="217">
        <v>0.0068999999999999999</v>
      </c>
      <c r="R811" s="217">
        <f>Q811*H811</f>
        <v>0.0276</v>
      </c>
      <c r="S811" s="217">
        <v>0</v>
      </c>
      <c r="T811" s="218">
        <f>S811*H811</f>
        <v>0</v>
      </c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R811" s="219" t="s">
        <v>264</v>
      </c>
      <c r="AT811" s="219" t="s">
        <v>154</v>
      </c>
      <c r="AU811" s="219" t="s">
        <v>81</v>
      </c>
      <c r="AY811" s="19" t="s">
        <v>152</v>
      </c>
      <c r="BE811" s="220">
        <f>IF(N811="základní",J811,0)</f>
        <v>0</v>
      </c>
      <c r="BF811" s="220">
        <f>IF(N811="snížená",J811,0)</f>
        <v>0</v>
      </c>
      <c r="BG811" s="220">
        <f>IF(N811="zákl. přenesená",J811,0)</f>
        <v>0</v>
      </c>
      <c r="BH811" s="220">
        <f>IF(N811="sníž. přenesená",J811,0)</f>
        <v>0</v>
      </c>
      <c r="BI811" s="220">
        <f>IF(N811="nulová",J811,0)</f>
        <v>0</v>
      </c>
      <c r="BJ811" s="19" t="s">
        <v>79</v>
      </c>
      <c r="BK811" s="220">
        <f>ROUND(I811*H811,2)</f>
        <v>0</v>
      </c>
      <c r="BL811" s="19" t="s">
        <v>264</v>
      </c>
      <c r="BM811" s="219" t="s">
        <v>1092</v>
      </c>
    </row>
    <row r="812" s="2" customFormat="1">
      <c r="A812" s="40"/>
      <c r="B812" s="41"/>
      <c r="C812" s="42"/>
      <c r="D812" s="221" t="s">
        <v>160</v>
      </c>
      <c r="E812" s="42"/>
      <c r="F812" s="222" t="s">
        <v>1091</v>
      </c>
      <c r="G812" s="42"/>
      <c r="H812" s="42"/>
      <c r="I812" s="223"/>
      <c r="J812" s="42"/>
      <c r="K812" s="42"/>
      <c r="L812" s="46"/>
      <c r="M812" s="224"/>
      <c r="N812" s="225"/>
      <c r="O812" s="86"/>
      <c r="P812" s="86"/>
      <c r="Q812" s="86"/>
      <c r="R812" s="86"/>
      <c r="S812" s="86"/>
      <c r="T812" s="87"/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T812" s="19" t="s">
        <v>160</v>
      </c>
      <c r="AU812" s="19" t="s">
        <v>81</v>
      </c>
    </row>
    <row r="813" s="13" customFormat="1">
      <c r="A813" s="13"/>
      <c r="B813" s="228"/>
      <c r="C813" s="229"/>
      <c r="D813" s="221" t="s">
        <v>164</v>
      </c>
      <c r="E813" s="230" t="s">
        <v>19</v>
      </c>
      <c r="F813" s="231" t="s">
        <v>1093</v>
      </c>
      <c r="G813" s="229"/>
      <c r="H813" s="232">
        <v>4</v>
      </c>
      <c r="I813" s="233"/>
      <c r="J813" s="229"/>
      <c r="K813" s="229"/>
      <c r="L813" s="234"/>
      <c r="M813" s="235"/>
      <c r="N813" s="236"/>
      <c r="O813" s="236"/>
      <c r="P813" s="236"/>
      <c r="Q813" s="236"/>
      <c r="R813" s="236"/>
      <c r="S813" s="236"/>
      <c r="T813" s="237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38" t="s">
        <v>164</v>
      </c>
      <c r="AU813" s="238" t="s">
        <v>81</v>
      </c>
      <c r="AV813" s="13" t="s">
        <v>81</v>
      </c>
      <c r="AW813" s="13" t="s">
        <v>33</v>
      </c>
      <c r="AX813" s="13" t="s">
        <v>79</v>
      </c>
      <c r="AY813" s="238" t="s">
        <v>152</v>
      </c>
    </row>
    <row r="814" s="2" customFormat="1" ht="16.5" customHeight="1">
      <c r="A814" s="40"/>
      <c r="B814" s="41"/>
      <c r="C814" s="207" t="s">
        <v>1094</v>
      </c>
      <c r="D814" s="207" t="s">
        <v>154</v>
      </c>
      <c r="E814" s="208" t="s">
        <v>1095</v>
      </c>
      <c r="F814" s="209" t="s">
        <v>1096</v>
      </c>
      <c r="G814" s="210" t="s">
        <v>237</v>
      </c>
      <c r="H814" s="211">
        <v>1.8999999999999999</v>
      </c>
      <c r="I814" s="212"/>
      <c r="J814" s="213">
        <f>ROUND(I814*H814,2)</f>
        <v>0</v>
      </c>
      <c r="K814" s="214"/>
      <c r="L814" s="46"/>
      <c r="M814" s="215" t="s">
        <v>19</v>
      </c>
      <c r="N814" s="216" t="s">
        <v>42</v>
      </c>
      <c r="O814" s="86"/>
      <c r="P814" s="217">
        <f>O814*H814</f>
        <v>0</v>
      </c>
      <c r="Q814" s="217">
        <v>0.0018400000000000001</v>
      </c>
      <c r="R814" s="217">
        <f>Q814*H814</f>
        <v>0.003496</v>
      </c>
      <c r="S814" s="217">
        <v>0</v>
      </c>
      <c r="T814" s="218">
        <f>S814*H814</f>
        <v>0</v>
      </c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R814" s="219" t="s">
        <v>264</v>
      </c>
      <c r="AT814" s="219" t="s">
        <v>154</v>
      </c>
      <c r="AU814" s="219" t="s">
        <v>81</v>
      </c>
      <c r="AY814" s="19" t="s">
        <v>152</v>
      </c>
      <c r="BE814" s="220">
        <f>IF(N814="základní",J814,0)</f>
        <v>0</v>
      </c>
      <c r="BF814" s="220">
        <f>IF(N814="snížená",J814,0)</f>
        <v>0</v>
      </c>
      <c r="BG814" s="220">
        <f>IF(N814="zákl. přenesená",J814,0)</f>
        <v>0</v>
      </c>
      <c r="BH814" s="220">
        <f>IF(N814="sníž. přenesená",J814,0)</f>
        <v>0</v>
      </c>
      <c r="BI814" s="220">
        <f>IF(N814="nulová",J814,0)</f>
        <v>0</v>
      </c>
      <c r="BJ814" s="19" t="s">
        <v>79</v>
      </c>
      <c r="BK814" s="220">
        <f>ROUND(I814*H814,2)</f>
        <v>0</v>
      </c>
      <c r="BL814" s="19" t="s">
        <v>264</v>
      </c>
      <c r="BM814" s="219" t="s">
        <v>1097</v>
      </c>
    </row>
    <row r="815" s="2" customFormat="1">
      <c r="A815" s="40"/>
      <c r="B815" s="41"/>
      <c r="C815" s="42"/>
      <c r="D815" s="221" t="s">
        <v>160</v>
      </c>
      <c r="E815" s="42"/>
      <c r="F815" s="222" t="s">
        <v>1096</v>
      </c>
      <c r="G815" s="42"/>
      <c r="H815" s="42"/>
      <c r="I815" s="223"/>
      <c r="J815" s="42"/>
      <c r="K815" s="42"/>
      <c r="L815" s="46"/>
      <c r="M815" s="224"/>
      <c r="N815" s="225"/>
      <c r="O815" s="86"/>
      <c r="P815" s="86"/>
      <c r="Q815" s="86"/>
      <c r="R815" s="86"/>
      <c r="S815" s="86"/>
      <c r="T815" s="87"/>
      <c r="U815" s="40"/>
      <c r="V815" s="40"/>
      <c r="W815" s="40"/>
      <c r="X815" s="40"/>
      <c r="Y815" s="40"/>
      <c r="Z815" s="40"/>
      <c r="AA815" s="40"/>
      <c r="AB815" s="40"/>
      <c r="AC815" s="40"/>
      <c r="AD815" s="40"/>
      <c r="AE815" s="40"/>
      <c r="AT815" s="19" t="s">
        <v>160</v>
      </c>
      <c r="AU815" s="19" t="s">
        <v>81</v>
      </c>
    </row>
    <row r="816" s="13" customFormat="1">
      <c r="A816" s="13"/>
      <c r="B816" s="228"/>
      <c r="C816" s="229"/>
      <c r="D816" s="221" t="s">
        <v>164</v>
      </c>
      <c r="E816" s="230" t="s">
        <v>19</v>
      </c>
      <c r="F816" s="231" t="s">
        <v>1098</v>
      </c>
      <c r="G816" s="229"/>
      <c r="H816" s="232">
        <v>1.8999999999999999</v>
      </c>
      <c r="I816" s="233"/>
      <c r="J816" s="229"/>
      <c r="K816" s="229"/>
      <c r="L816" s="234"/>
      <c r="M816" s="235"/>
      <c r="N816" s="236"/>
      <c r="O816" s="236"/>
      <c r="P816" s="236"/>
      <c r="Q816" s="236"/>
      <c r="R816" s="236"/>
      <c r="S816" s="236"/>
      <c r="T816" s="237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8" t="s">
        <v>164</v>
      </c>
      <c r="AU816" s="238" t="s">
        <v>81</v>
      </c>
      <c r="AV816" s="13" t="s">
        <v>81</v>
      </c>
      <c r="AW816" s="13" t="s">
        <v>33</v>
      </c>
      <c r="AX816" s="13" t="s">
        <v>79</v>
      </c>
      <c r="AY816" s="238" t="s">
        <v>152</v>
      </c>
    </row>
    <row r="817" s="2" customFormat="1" ht="24.15" customHeight="1">
      <c r="A817" s="40"/>
      <c r="B817" s="41"/>
      <c r="C817" s="207" t="s">
        <v>1099</v>
      </c>
      <c r="D817" s="207" t="s">
        <v>154</v>
      </c>
      <c r="E817" s="208" t="s">
        <v>1100</v>
      </c>
      <c r="F817" s="209" t="s">
        <v>1101</v>
      </c>
      <c r="G817" s="210" t="s">
        <v>202</v>
      </c>
      <c r="H817" s="211">
        <v>0.036999999999999998</v>
      </c>
      <c r="I817" s="212"/>
      <c r="J817" s="213">
        <f>ROUND(I817*H817,2)</f>
        <v>0</v>
      </c>
      <c r="K817" s="214"/>
      <c r="L817" s="46"/>
      <c r="M817" s="215" t="s">
        <v>19</v>
      </c>
      <c r="N817" s="216" t="s">
        <v>42</v>
      </c>
      <c r="O817" s="86"/>
      <c r="P817" s="217">
        <f>O817*H817</f>
        <v>0</v>
      </c>
      <c r="Q817" s="217">
        <v>0</v>
      </c>
      <c r="R817" s="217">
        <f>Q817*H817</f>
        <v>0</v>
      </c>
      <c r="S817" s="217">
        <v>0</v>
      </c>
      <c r="T817" s="218">
        <f>S817*H817</f>
        <v>0</v>
      </c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R817" s="219" t="s">
        <v>264</v>
      </c>
      <c r="AT817" s="219" t="s">
        <v>154</v>
      </c>
      <c r="AU817" s="219" t="s">
        <v>81</v>
      </c>
      <c r="AY817" s="19" t="s">
        <v>152</v>
      </c>
      <c r="BE817" s="220">
        <f>IF(N817="základní",J817,0)</f>
        <v>0</v>
      </c>
      <c r="BF817" s="220">
        <f>IF(N817="snížená",J817,0)</f>
        <v>0</v>
      </c>
      <c r="BG817" s="220">
        <f>IF(N817="zákl. přenesená",J817,0)</f>
        <v>0</v>
      </c>
      <c r="BH817" s="220">
        <f>IF(N817="sníž. přenesená",J817,0)</f>
        <v>0</v>
      </c>
      <c r="BI817" s="220">
        <f>IF(N817="nulová",J817,0)</f>
        <v>0</v>
      </c>
      <c r="BJ817" s="19" t="s">
        <v>79</v>
      </c>
      <c r="BK817" s="220">
        <f>ROUND(I817*H817,2)</f>
        <v>0</v>
      </c>
      <c r="BL817" s="19" t="s">
        <v>264</v>
      </c>
      <c r="BM817" s="219" t="s">
        <v>1102</v>
      </c>
    </row>
    <row r="818" s="2" customFormat="1">
      <c r="A818" s="40"/>
      <c r="B818" s="41"/>
      <c r="C818" s="42"/>
      <c r="D818" s="221" t="s">
        <v>160</v>
      </c>
      <c r="E818" s="42"/>
      <c r="F818" s="222" t="s">
        <v>1101</v>
      </c>
      <c r="G818" s="42"/>
      <c r="H818" s="42"/>
      <c r="I818" s="223"/>
      <c r="J818" s="42"/>
      <c r="K818" s="42"/>
      <c r="L818" s="46"/>
      <c r="M818" s="224"/>
      <c r="N818" s="225"/>
      <c r="O818" s="86"/>
      <c r="P818" s="86"/>
      <c r="Q818" s="86"/>
      <c r="R818" s="86"/>
      <c r="S818" s="86"/>
      <c r="T818" s="87"/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T818" s="19" t="s">
        <v>160</v>
      </c>
      <c r="AU818" s="19" t="s">
        <v>81</v>
      </c>
    </row>
    <row r="819" s="12" customFormat="1" ht="22.8" customHeight="1">
      <c r="A819" s="12"/>
      <c r="B819" s="191"/>
      <c r="C819" s="192"/>
      <c r="D819" s="193" t="s">
        <v>70</v>
      </c>
      <c r="E819" s="205" t="s">
        <v>1103</v>
      </c>
      <c r="F819" s="205" t="s">
        <v>1104</v>
      </c>
      <c r="G819" s="192"/>
      <c r="H819" s="192"/>
      <c r="I819" s="195"/>
      <c r="J819" s="206">
        <f>BK819</f>
        <v>0</v>
      </c>
      <c r="K819" s="192"/>
      <c r="L819" s="197"/>
      <c r="M819" s="198"/>
      <c r="N819" s="199"/>
      <c r="O819" s="199"/>
      <c r="P819" s="200">
        <f>SUM(P820:P862)</f>
        <v>0</v>
      </c>
      <c r="Q819" s="199"/>
      <c r="R819" s="200">
        <f>SUM(R820:R862)</f>
        <v>0.44828250000000014</v>
      </c>
      <c r="S819" s="199"/>
      <c r="T819" s="201">
        <f>SUM(T820:T862)</f>
        <v>0</v>
      </c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R819" s="202" t="s">
        <v>81</v>
      </c>
      <c r="AT819" s="203" t="s">
        <v>70</v>
      </c>
      <c r="AU819" s="203" t="s">
        <v>79</v>
      </c>
      <c r="AY819" s="202" t="s">
        <v>152</v>
      </c>
      <c r="BK819" s="204">
        <f>SUM(BK820:BK862)</f>
        <v>0</v>
      </c>
    </row>
    <row r="820" s="2" customFormat="1" ht="24.15" customHeight="1">
      <c r="A820" s="40"/>
      <c r="B820" s="41"/>
      <c r="C820" s="207" t="s">
        <v>1105</v>
      </c>
      <c r="D820" s="207" t="s">
        <v>154</v>
      </c>
      <c r="E820" s="208" t="s">
        <v>1106</v>
      </c>
      <c r="F820" s="209" t="s">
        <v>1107</v>
      </c>
      <c r="G820" s="210" t="s">
        <v>211</v>
      </c>
      <c r="H820" s="211">
        <v>2.25</v>
      </c>
      <c r="I820" s="212"/>
      <c r="J820" s="213">
        <f>ROUND(I820*H820,2)</f>
        <v>0</v>
      </c>
      <c r="K820" s="214"/>
      <c r="L820" s="46"/>
      <c r="M820" s="215" t="s">
        <v>19</v>
      </c>
      <c r="N820" s="216" t="s">
        <v>42</v>
      </c>
      <c r="O820" s="86"/>
      <c r="P820" s="217">
        <f>O820*H820</f>
        <v>0</v>
      </c>
      <c r="Q820" s="217">
        <v>0.00025000000000000001</v>
      </c>
      <c r="R820" s="217">
        <f>Q820*H820</f>
        <v>0.00056250000000000007</v>
      </c>
      <c r="S820" s="217">
        <v>0</v>
      </c>
      <c r="T820" s="218">
        <f>S820*H820</f>
        <v>0</v>
      </c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R820" s="219" t="s">
        <v>264</v>
      </c>
      <c r="AT820" s="219" t="s">
        <v>154</v>
      </c>
      <c r="AU820" s="219" t="s">
        <v>81</v>
      </c>
      <c r="AY820" s="19" t="s">
        <v>152</v>
      </c>
      <c r="BE820" s="220">
        <f>IF(N820="základní",J820,0)</f>
        <v>0</v>
      </c>
      <c r="BF820" s="220">
        <f>IF(N820="snížená",J820,0)</f>
        <v>0</v>
      </c>
      <c r="BG820" s="220">
        <f>IF(N820="zákl. přenesená",J820,0)</f>
        <v>0</v>
      </c>
      <c r="BH820" s="220">
        <f>IF(N820="sníž. přenesená",J820,0)</f>
        <v>0</v>
      </c>
      <c r="BI820" s="220">
        <f>IF(N820="nulová",J820,0)</f>
        <v>0</v>
      </c>
      <c r="BJ820" s="19" t="s">
        <v>79</v>
      </c>
      <c r="BK820" s="220">
        <f>ROUND(I820*H820,2)</f>
        <v>0</v>
      </c>
      <c r="BL820" s="19" t="s">
        <v>264</v>
      </c>
      <c r="BM820" s="219" t="s">
        <v>1108</v>
      </c>
    </row>
    <row r="821" s="2" customFormat="1">
      <c r="A821" s="40"/>
      <c r="B821" s="41"/>
      <c r="C821" s="42"/>
      <c r="D821" s="221" t="s">
        <v>160</v>
      </c>
      <c r="E821" s="42"/>
      <c r="F821" s="222" t="s">
        <v>1107</v>
      </c>
      <c r="G821" s="42"/>
      <c r="H821" s="42"/>
      <c r="I821" s="223"/>
      <c r="J821" s="42"/>
      <c r="K821" s="42"/>
      <c r="L821" s="46"/>
      <c r="M821" s="224"/>
      <c r="N821" s="225"/>
      <c r="O821" s="86"/>
      <c r="P821" s="86"/>
      <c r="Q821" s="86"/>
      <c r="R821" s="86"/>
      <c r="S821" s="86"/>
      <c r="T821" s="87"/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T821" s="19" t="s">
        <v>160</v>
      </c>
      <c r="AU821" s="19" t="s">
        <v>81</v>
      </c>
    </row>
    <row r="822" s="13" customFormat="1">
      <c r="A822" s="13"/>
      <c r="B822" s="228"/>
      <c r="C822" s="229"/>
      <c r="D822" s="221" t="s">
        <v>164</v>
      </c>
      <c r="E822" s="230" t="s">
        <v>19</v>
      </c>
      <c r="F822" s="231" t="s">
        <v>1109</v>
      </c>
      <c r="G822" s="229"/>
      <c r="H822" s="232">
        <v>2.25</v>
      </c>
      <c r="I822" s="233"/>
      <c r="J822" s="229"/>
      <c r="K822" s="229"/>
      <c r="L822" s="234"/>
      <c r="M822" s="235"/>
      <c r="N822" s="236"/>
      <c r="O822" s="236"/>
      <c r="P822" s="236"/>
      <c r="Q822" s="236"/>
      <c r="R822" s="236"/>
      <c r="S822" s="236"/>
      <c r="T822" s="237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8" t="s">
        <v>164</v>
      </c>
      <c r="AU822" s="238" t="s">
        <v>81</v>
      </c>
      <c r="AV822" s="13" t="s">
        <v>81</v>
      </c>
      <c r="AW822" s="13" t="s">
        <v>33</v>
      </c>
      <c r="AX822" s="13" t="s">
        <v>79</v>
      </c>
      <c r="AY822" s="238" t="s">
        <v>152</v>
      </c>
    </row>
    <row r="823" s="2" customFormat="1" ht="16.5" customHeight="1">
      <c r="A823" s="40"/>
      <c r="B823" s="41"/>
      <c r="C823" s="261" t="s">
        <v>1110</v>
      </c>
      <c r="D823" s="261" t="s">
        <v>265</v>
      </c>
      <c r="E823" s="262" t="s">
        <v>1111</v>
      </c>
      <c r="F823" s="263" t="s">
        <v>1112</v>
      </c>
      <c r="G823" s="264" t="s">
        <v>262</v>
      </c>
      <c r="H823" s="265">
        <v>2</v>
      </c>
      <c r="I823" s="266"/>
      <c r="J823" s="267">
        <f>ROUND(I823*H823,2)</f>
        <v>0</v>
      </c>
      <c r="K823" s="268"/>
      <c r="L823" s="269"/>
      <c r="M823" s="270" t="s">
        <v>19</v>
      </c>
      <c r="N823" s="271" t="s">
        <v>42</v>
      </c>
      <c r="O823" s="86"/>
      <c r="P823" s="217">
        <f>O823*H823</f>
        <v>0</v>
      </c>
      <c r="Q823" s="217">
        <v>0.017000000000000001</v>
      </c>
      <c r="R823" s="217">
        <f>Q823*H823</f>
        <v>0.034000000000000002</v>
      </c>
      <c r="S823" s="217">
        <v>0</v>
      </c>
      <c r="T823" s="218">
        <f>S823*H823</f>
        <v>0</v>
      </c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R823" s="219" t="s">
        <v>381</v>
      </c>
      <c r="AT823" s="219" t="s">
        <v>265</v>
      </c>
      <c r="AU823" s="219" t="s">
        <v>81</v>
      </c>
      <c r="AY823" s="19" t="s">
        <v>152</v>
      </c>
      <c r="BE823" s="220">
        <f>IF(N823="základní",J823,0)</f>
        <v>0</v>
      </c>
      <c r="BF823" s="220">
        <f>IF(N823="snížená",J823,0)</f>
        <v>0</v>
      </c>
      <c r="BG823" s="220">
        <f>IF(N823="zákl. přenesená",J823,0)</f>
        <v>0</v>
      </c>
      <c r="BH823" s="220">
        <f>IF(N823="sníž. přenesená",J823,0)</f>
        <v>0</v>
      </c>
      <c r="BI823" s="220">
        <f>IF(N823="nulová",J823,0)</f>
        <v>0</v>
      </c>
      <c r="BJ823" s="19" t="s">
        <v>79</v>
      </c>
      <c r="BK823" s="220">
        <f>ROUND(I823*H823,2)</f>
        <v>0</v>
      </c>
      <c r="BL823" s="19" t="s">
        <v>264</v>
      </c>
      <c r="BM823" s="219" t="s">
        <v>1113</v>
      </c>
    </row>
    <row r="824" s="2" customFormat="1">
      <c r="A824" s="40"/>
      <c r="B824" s="41"/>
      <c r="C824" s="42"/>
      <c r="D824" s="221" t="s">
        <v>160</v>
      </c>
      <c r="E824" s="42"/>
      <c r="F824" s="222" t="s">
        <v>1112</v>
      </c>
      <c r="G824" s="42"/>
      <c r="H824" s="42"/>
      <c r="I824" s="223"/>
      <c r="J824" s="42"/>
      <c r="K824" s="42"/>
      <c r="L824" s="46"/>
      <c r="M824" s="224"/>
      <c r="N824" s="225"/>
      <c r="O824" s="86"/>
      <c r="P824" s="86"/>
      <c r="Q824" s="86"/>
      <c r="R824" s="86"/>
      <c r="S824" s="86"/>
      <c r="T824" s="87"/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T824" s="19" t="s">
        <v>160</v>
      </c>
      <c r="AU824" s="19" t="s">
        <v>81</v>
      </c>
    </row>
    <row r="825" s="2" customFormat="1" ht="24.15" customHeight="1">
      <c r="A825" s="40"/>
      <c r="B825" s="41"/>
      <c r="C825" s="207" t="s">
        <v>1114</v>
      </c>
      <c r="D825" s="207" t="s">
        <v>154</v>
      </c>
      <c r="E825" s="208" t="s">
        <v>1115</v>
      </c>
      <c r="F825" s="209" t="s">
        <v>1116</v>
      </c>
      <c r="G825" s="210" t="s">
        <v>262</v>
      </c>
      <c r="H825" s="211">
        <v>18</v>
      </c>
      <c r="I825" s="212"/>
      <c r="J825" s="213">
        <f>ROUND(I825*H825,2)</f>
        <v>0</v>
      </c>
      <c r="K825" s="214"/>
      <c r="L825" s="46"/>
      <c r="M825" s="215" t="s">
        <v>19</v>
      </c>
      <c r="N825" s="216" t="s">
        <v>42</v>
      </c>
      <c r="O825" s="86"/>
      <c r="P825" s="217">
        <f>O825*H825</f>
        <v>0</v>
      </c>
      <c r="Q825" s="217">
        <v>0</v>
      </c>
      <c r="R825" s="217">
        <f>Q825*H825</f>
        <v>0</v>
      </c>
      <c r="S825" s="217">
        <v>0</v>
      </c>
      <c r="T825" s="218">
        <f>S825*H825</f>
        <v>0</v>
      </c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R825" s="219" t="s">
        <v>264</v>
      </c>
      <c r="AT825" s="219" t="s">
        <v>154</v>
      </c>
      <c r="AU825" s="219" t="s">
        <v>81</v>
      </c>
      <c r="AY825" s="19" t="s">
        <v>152</v>
      </c>
      <c r="BE825" s="220">
        <f>IF(N825="základní",J825,0)</f>
        <v>0</v>
      </c>
      <c r="BF825" s="220">
        <f>IF(N825="snížená",J825,0)</f>
        <v>0</v>
      </c>
      <c r="BG825" s="220">
        <f>IF(N825="zákl. přenesená",J825,0)</f>
        <v>0</v>
      </c>
      <c r="BH825" s="220">
        <f>IF(N825="sníž. přenesená",J825,0)</f>
        <v>0</v>
      </c>
      <c r="BI825" s="220">
        <f>IF(N825="nulová",J825,0)</f>
        <v>0</v>
      </c>
      <c r="BJ825" s="19" t="s">
        <v>79</v>
      </c>
      <c r="BK825" s="220">
        <f>ROUND(I825*H825,2)</f>
        <v>0</v>
      </c>
      <c r="BL825" s="19" t="s">
        <v>264</v>
      </c>
      <c r="BM825" s="219" t="s">
        <v>1117</v>
      </c>
    </row>
    <row r="826" s="2" customFormat="1">
      <c r="A826" s="40"/>
      <c r="B826" s="41"/>
      <c r="C826" s="42"/>
      <c r="D826" s="221" t="s">
        <v>160</v>
      </c>
      <c r="E826" s="42"/>
      <c r="F826" s="222" t="s">
        <v>1116</v>
      </c>
      <c r="G826" s="42"/>
      <c r="H826" s="42"/>
      <c r="I826" s="223"/>
      <c r="J826" s="42"/>
      <c r="K826" s="42"/>
      <c r="L826" s="46"/>
      <c r="M826" s="224"/>
      <c r="N826" s="225"/>
      <c r="O826" s="86"/>
      <c r="P826" s="86"/>
      <c r="Q826" s="86"/>
      <c r="R826" s="86"/>
      <c r="S826" s="86"/>
      <c r="T826" s="87"/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T826" s="19" t="s">
        <v>160</v>
      </c>
      <c r="AU826" s="19" t="s">
        <v>81</v>
      </c>
    </row>
    <row r="827" s="2" customFormat="1" ht="24.15" customHeight="1">
      <c r="A827" s="40"/>
      <c r="B827" s="41"/>
      <c r="C827" s="207" t="s">
        <v>1118</v>
      </c>
      <c r="D827" s="207" t="s">
        <v>154</v>
      </c>
      <c r="E827" s="208" t="s">
        <v>1119</v>
      </c>
      <c r="F827" s="209" t="s">
        <v>1120</v>
      </c>
      <c r="G827" s="210" t="s">
        <v>262</v>
      </c>
      <c r="H827" s="211">
        <v>1</v>
      </c>
      <c r="I827" s="212"/>
      <c r="J827" s="213">
        <f>ROUND(I827*H827,2)</f>
        <v>0</v>
      </c>
      <c r="K827" s="214"/>
      <c r="L827" s="46"/>
      <c r="M827" s="215" t="s">
        <v>19</v>
      </c>
      <c r="N827" s="216" t="s">
        <v>42</v>
      </c>
      <c r="O827" s="86"/>
      <c r="P827" s="217">
        <f>O827*H827</f>
        <v>0</v>
      </c>
      <c r="Q827" s="217">
        <v>0</v>
      </c>
      <c r="R827" s="217">
        <f>Q827*H827</f>
        <v>0</v>
      </c>
      <c r="S827" s="217">
        <v>0</v>
      </c>
      <c r="T827" s="218">
        <f>S827*H827</f>
        <v>0</v>
      </c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R827" s="219" t="s">
        <v>264</v>
      </c>
      <c r="AT827" s="219" t="s">
        <v>154</v>
      </c>
      <c r="AU827" s="219" t="s">
        <v>81</v>
      </c>
      <c r="AY827" s="19" t="s">
        <v>152</v>
      </c>
      <c r="BE827" s="220">
        <f>IF(N827="základní",J827,0)</f>
        <v>0</v>
      </c>
      <c r="BF827" s="220">
        <f>IF(N827="snížená",J827,0)</f>
        <v>0</v>
      </c>
      <c r="BG827" s="220">
        <f>IF(N827="zákl. přenesená",J827,0)</f>
        <v>0</v>
      </c>
      <c r="BH827" s="220">
        <f>IF(N827="sníž. přenesená",J827,0)</f>
        <v>0</v>
      </c>
      <c r="BI827" s="220">
        <f>IF(N827="nulová",J827,0)</f>
        <v>0</v>
      </c>
      <c r="BJ827" s="19" t="s">
        <v>79</v>
      </c>
      <c r="BK827" s="220">
        <f>ROUND(I827*H827,2)</f>
        <v>0</v>
      </c>
      <c r="BL827" s="19" t="s">
        <v>264</v>
      </c>
      <c r="BM827" s="219" t="s">
        <v>1121</v>
      </c>
    </row>
    <row r="828" s="2" customFormat="1">
      <c r="A828" s="40"/>
      <c r="B828" s="41"/>
      <c r="C828" s="42"/>
      <c r="D828" s="221" t="s">
        <v>160</v>
      </c>
      <c r="E828" s="42"/>
      <c r="F828" s="222" t="s">
        <v>1120</v>
      </c>
      <c r="G828" s="42"/>
      <c r="H828" s="42"/>
      <c r="I828" s="223"/>
      <c r="J828" s="42"/>
      <c r="K828" s="42"/>
      <c r="L828" s="46"/>
      <c r="M828" s="224"/>
      <c r="N828" s="225"/>
      <c r="O828" s="86"/>
      <c r="P828" s="86"/>
      <c r="Q828" s="86"/>
      <c r="R828" s="86"/>
      <c r="S828" s="86"/>
      <c r="T828" s="87"/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T828" s="19" t="s">
        <v>160</v>
      </c>
      <c r="AU828" s="19" t="s">
        <v>81</v>
      </c>
    </row>
    <row r="829" s="2" customFormat="1" ht="16.5" customHeight="1">
      <c r="A829" s="40"/>
      <c r="B829" s="41"/>
      <c r="C829" s="261" t="s">
        <v>1122</v>
      </c>
      <c r="D829" s="261" t="s">
        <v>265</v>
      </c>
      <c r="E829" s="262" t="s">
        <v>1123</v>
      </c>
      <c r="F829" s="263" t="s">
        <v>1124</v>
      </c>
      <c r="G829" s="264" t="s">
        <v>262</v>
      </c>
      <c r="H829" s="265">
        <v>5</v>
      </c>
      <c r="I829" s="266"/>
      <c r="J829" s="267">
        <f>ROUND(I829*H829,2)</f>
        <v>0</v>
      </c>
      <c r="K829" s="268"/>
      <c r="L829" s="269"/>
      <c r="M829" s="270" t="s">
        <v>19</v>
      </c>
      <c r="N829" s="271" t="s">
        <v>42</v>
      </c>
      <c r="O829" s="86"/>
      <c r="P829" s="217">
        <f>O829*H829</f>
        <v>0</v>
      </c>
      <c r="Q829" s="217">
        <v>0.016500000000000001</v>
      </c>
      <c r="R829" s="217">
        <f>Q829*H829</f>
        <v>0.082500000000000004</v>
      </c>
      <c r="S829" s="217">
        <v>0</v>
      </c>
      <c r="T829" s="218">
        <f>S829*H829</f>
        <v>0</v>
      </c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R829" s="219" t="s">
        <v>381</v>
      </c>
      <c r="AT829" s="219" t="s">
        <v>265</v>
      </c>
      <c r="AU829" s="219" t="s">
        <v>81</v>
      </c>
      <c r="AY829" s="19" t="s">
        <v>152</v>
      </c>
      <c r="BE829" s="220">
        <f>IF(N829="základní",J829,0)</f>
        <v>0</v>
      </c>
      <c r="BF829" s="220">
        <f>IF(N829="snížená",J829,0)</f>
        <v>0</v>
      </c>
      <c r="BG829" s="220">
        <f>IF(N829="zákl. přenesená",J829,0)</f>
        <v>0</v>
      </c>
      <c r="BH829" s="220">
        <f>IF(N829="sníž. přenesená",J829,0)</f>
        <v>0</v>
      </c>
      <c r="BI829" s="220">
        <f>IF(N829="nulová",J829,0)</f>
        <v>0</v>
      </c>
      <c r="BJ829" s="19" t="s">
        <v>79</v>
      </c>
      <c r="BK829" s="220">
        <f>ROUND(I829*H829,2)</f>
        <v>0</v>
      </c>
      <c r="BL829" s="19" t="s">
        <v>264</v>
      </c>
      <c r="BM829" s="219" t="s">
        <v>1125</v>
      </c>
    </row>
    <row r="830" s="2" customFormat="1">
      <c r="A830" s="40"/>
      <c r="B830" s="41"/>
      <c r="C830" s="42"/>
      <c r="D830" s="221" t="s">
        <v>160</v>
      </c>
      <c r="E830" s="42"/>
      <c r="F830" s="222" t="s">
        <v>1124</v>
      </c>
      <c r="G830" s="42"/>
      <c r="H830" s="42"/>
      <c r="I830" s="223"/>
      <c r="J830" s="42"/>
      <c r="K830" s="42"/>
      <c r="L830" s="46"/>
      <c r="M830" s="224"/>
      <c r="N830" s="225"/>
      <c r="O830" s="86"/>
      <c r="P830" s="86"/>
      <c r="Q830" s="86"/>
      <c r="R830" s="86"/>
      <c r="S830" s="86"/>
      <c r="T830" s="87"/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T830" s="19" t="s">
        <v>160</v>
      </c>
      <c r="AU830" s="19" t="s">
        <v>81</v>
      </c>
    </row>
    <row r="831" s="2" customFormat="1" ht="16.5" customHeight="1">
      <c r="A831" s="40"/>
      <c r="B831" s="41"/>
      <c r="C831" s="261" t="s">
        <v>1126</v>
      </c>
      <c r="D831" s="261" t="s">
        <v>265</v>
      </c>
      <c r="E831" s="262" t="s">
        <v>1127</v>
      </c>
      <c r="F831" s="263" t="s">
        <v>1128</v>
      </c>
      <c r="G831" s="264" t="s">
        <v>262</v>
      </c>
      <c r="H831" s="265">
        <v>13</v>
      </c>
      <c r="I831" s="266"/>
      <c r="J831" s="267">
        <f>ROUND(I831*H831,2)</f>
        <v>0</v>
      </c>
      <c r="K831" s="268"/>
      <c r="L831" s="269"/>
      <c r="M831" s="270" t="s">
        <v>19</v>
      </c>
      <c r="N831" s="271" t="s">
        <v>42</v>
      </c>
      <c r="O831" s="86"/>
      <c r="P831" s="217">
        <f>O831*H831</f>
        <v>0</v>
      </c>
      <c r="Q831" s="217">
        <v>0.018499999999999999</v>
      </c>
      <c r="R831" s="217">
        <f>Q831*H831</f>
        <v>0.24049999999999999</v>
      </c>
      <c r="S831" s="217">
        <v>0</v>
      </c>
      <c r="T831" s="218">
        <f>S831*H831</f>
        <v>0</v>
      </c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R831" s="219" t="s">
        <v>381</v>
      </c>
      <c r="AT831" s="219" t="s">
        <v>265</v>
      </c>
      <c r="AU831" s="219" t="s">
        <v>81</v>
      </c>
      <c r="AY831" s="19" t="s">
        <v>152</v>
      </c>
      <c r="BE831" s="220">
        <f>IF(N831="základní",J831,0)</f>
        <v>0</v>
      </c>
      <c r="BF831" s="220">
        <f>IF(N831="snížená",J831,0)</f>
        <v>0</v>
      </c>
      <c r="BG831" s="220">
        <f>IF(N831="zákl. přenesená",J831,0)</f>
        <v>0</v>
      </c>
      <c r="BH831" s="220">
        <f>IF(N831="sníž. přenesená",J831,0)</f>
        <v>0</v>
      </c>
      <c r="BI831" s="220">
        <f>IF(N831="nulová",J831,0)</f>
        <v>0</v>
      </c>
      <c r="BJ831" s="19" t="s">
        <v>79</v>
      </c>
      <c r="BK831" s="220">
        <f>ROUND(I831*H831,2)</f>
        <v>0</v>
      </c>
      <c r="BL831" s="19" t="s">
        <v>264</v>
      </c>
      <c r="BM831" s="219" t="s">
        <v>1129</v>
      </c>
    </row>
    <row r="832" s="2" customFormat="1">
      <c r="A832" s="40"/>
      <c r="B832" s="41"/>
      <c r="C832" s="42"/>
      <c r="D832" s="221" t="s">
        <v>160</v>
      </c>
      <c r="E832" s="42"/>
      <c r="F832" s="222" t="s">
        <v>1128</v>
      </c>
      <c r="G832" s="42"/>
      <c r="H832" s="42"/>
      <c r="I832" s="223"/>
      <c r="J832" s="42"/>
      <c r="K832" s="42"/>
      <c r="L832" s="46"/>
      <c r="M832" s="224"/>
      <c r="N832" s="225"/>
      <c r="O832" s="86"/>
      <c r="P832" s="86"/>
      <c r="Q832" s="86"/>
      <c r="R832" s="86"/>
      <c r="S832" s="86"/>
      <c r="T832" s="87"/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T832" s="19" t="s">
        <v>160</v>
      </c>
      <c r="AU832" s="19" t="s">
        <v>81</v>
      </c>
    </row>
    <row r="833" s="2" customFormat="1" ht="16.5" customHeight="1">
      <c r="A833" s="40"/>
      <c r="B833" s="41"/>
      <c r="C833" s="261" t="s">
        <v>1130</v>
      </c>
      <c r="D833" s="261" t="s">
        <v>265</v>
      </c>
      <c r="E833" s="262" t="s">
        <v>1131</v>
      </c>
      <c r="F833" s="263" t="s">
        <v>1132</v>
      </c>
      <c r="G833" s="264" t="s">
        <v>262</v>
      </c>
      <c r="H833" s="265">
        <v>1</v>
      </c>
      <c r="I833" s="266"/>
      <c r="J833" s="267">
        <f>ROUND(I833*H833,2)</f>
        <v>0</v>
      </c>
      <c r="K833" s="268"/>
      <c r="L833" s="269"/>
      <c r="M833" s="270" t="s">
        <v>19</v>
      </c>
      <c r="N833" s="271" t="s">
        <v>42</v>
      </c>
      <c r="O833" s="86"/>
      <c r="P833" s="217">
        <f>O833*H833</f>
        <v>0</v>
      </c>
      <c r="Q833" s="217">
        <v>0.021499999999999998</v>
      </c>
      <c r="R833" s="217">
        <f>Q833*H833</f>
        <v>0.021499999999999998</v>
      </c>
      <c r="S833" s="217">
        <v>0</v>
      </c>
      <c r="T833" s="218">
        <f>S833*H833</f>
        <v>0</v>
      </c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R833" s="219" t="s">
        <v>381</v>
      </c>
      <c r="AT833" s="219" t="s">
        <v>265</v>
      </c>
      <c r="AU833" s="219" t="s">
        <v>81</v>
      </c>
      <c r="AY833" s="19" t="s">
        <v>152</v>
      </c>
      <c r="BE833" s="220">
        <f>IF(N833="základní",J833,0)</f>
        <v>0</v>
      </c>
      <c r="BF833" s="220">
        <f>IF(N833="snížená",J833,0)</f>
        <v>0</v>
      </c>
      <c r="BG833" s="220">
        <f>IF(N833="zákl. přenesená",J833,0)</f>
        <v>0</v>
      </c>
      <c r="BH833" s="220">
        <f>IF(N833="sníž. přenesená",J833,0)</f>
        <v>0</v>
      </c>
      <c r="BI833" s="220">
        <f>IF(N833="nulová",J833,0)</f>
        <v>0</v>
      </c>
      <c r="BJ833" s="19" t="s">
        <v>79</v>
      </c>
      <c r="BK833" s="220">
        <f>ROUND(I833*H833,2)</f>
        <v>0</v>
      </c>
      <c r="BL833" s="19" t="s">
        <v>264</v>
      </c>
      <c r="BM833" s="219" t="s">
        <v>1133</v>
      </c>
    </row>
    <row r="834" s="2" customFormat="1">
      <c r="A834" s="40"/>
      <c r="B834" s="41"/>
      <c r="C834" s="42"/>
      <c r="D834" s="221" t="s">
        <v>160</v>
      </c>
      <c r="E834" s="42"/>
      <c r="F834" s="222" t="s">
        <v>1132</v>
      </c>
      <c r="G834" s="42"/>
      <c r="H834" s="42"/>
      <c r="I834" s="223"/>
      <c r="J834" s="42"/>
      <c r="K834" s="42"/>
      <c r="L834" s="46"/>
      <c r="M834" s="224"/>
      <c r="N834" s="225"/>
      <c r="O834" s="86"/>
      <c r="P834" s="86"/>
      <c r="Q834" s="86"/>
      <c r="R834" s="86"/>
      <c r="S834" s="86"/>
      <c r="T834" s="87"/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T834" s="19" t="s">
        <v>160</v>
      </c>
      <c r="AU834" s="19" t="s">
        <v>81</v>
      </c>
    </row>
    <row r="835" s="2" customFormat="1" ht="24.15" customHeight="1">
      <c r="A835" s="40"/>
      <c r="B835" s="41"/>
      <c r="C835" s="207" t="s">
        <v>1134</v>
      </c>
      <c r="D835" s="207" t="s">
        <v>154</v>
      </c>
      <c r="E835" s="208" t="s">
        <v>1135</v>
      </c>
      <c r="F835" s="209" t="s">
        <v>1136</v>
      </c>
      <c r="G835" s="210" t="s">
        <v>262</v>
      </c>
      <c r="H835" s="211">
        <v>2</v>
      </c>
      <c r="I835" s="212"/>
      <c r="J835" s="213">
        <f>ROUND(I835*H835,2)</f>
        <v>0</v>
      </c>
      <c r="K835" s="214"/>
      <c r="L835" s="46"/>
      <c r="M835" s="215" t="s">
        <v>19</v>
      </c>
      <c r="N835" s="216" t="s">
        <v>42</v>
      </c>
      <c r="O835" s="86"/>
      <c r="P835" s="217">
        <f>O835*H835</f>
        <v>0</v>
      </c>
      <c r="Q835" s="217">
        <v>0</v>
      </c>
      <c r="R835" s="217">
        <f>Q835*H835</f>
        <v>0</v>
      </c>
      <c r="S835" s="217">
        <v>0</v>
      </c>
      <c r="T835" s="218">
        <f>S835*H835</f>
        <v>0</v>
      </c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R835" s="219" t="s">
        <v>264</v>
      </c>
      <c r="AT835" s="219" t="s">
        <v>154</v>
      </c>
      <c r="AU835" s="219" t="s">
        <v>81</v>
      </c>
      <c r="AY835" s="19" t="s">
        <v>152</v>
      </c>
      <c r="BE835" s="220">
        <f>IF(N835="základní",J835,0)</f>
        <v>0</v>
      </c>
      <c r="BF835" s="220">
        <f>IF(N835="snížená",J835,0)</f>
        <v>0</v>
      </c>
      <c r="BG835" s="220">
        <f>IF(N835="zákl. přenesená",J835,0)</f>
        <v>0</v>
      </c>
      <c r="BH835" s="220">
        <f>IF(N835="sníž. přenesená",J835,0)</f>
        <v>0</v>
      </c>
      <c r="BI835" s="220">
        <f>IF(N835="nulová",J835,0)</f>
        <v>0</v>
      </c>
      <c r="BJ835" s="19" t="s">
        <v>79</v>
      </c>
      <c r="BK835" s="220">
        <f>ROUND(I835*H835,2)</f>
        <v>0</v>
      </c>
      <c r="BL835" s="19" t="s">
        <v>264</v>
      </c>
      <c r="BM835" s="219" t="s">
        <v>1137</v>
      </c>
    </row>
    <row r="836" s="2" customFormat="1">
      <c r="A836" s="40"/>
      <c r="B836" s="41"/>
      <c r="C836" s="42"/>
      <c r="D836" s="221" t="s">
        <v>160</v>
      </c>
      <c r="E836" s="42"/>
      <c r="F836" s="222" t="s">
        <v>1136</v>
      </c>
      <c r="G836" s="42"/>
      <c r="H836" s="42"/>
      <c r="I836" s="223"/>
      <c r="J836" s="42"/>
      <c r="K836" s="42"/>
      <c r="L836" s="46"/>
      <c r="M836" s="224"/>
      <c r="N836" s="225"/>
      <c r="O836" s="86"/>
      <c r="P836" s="86"/>
      <c r="Q836" s="86"/>
      <c r="R836" s="86"/>
      <c r="S836" s="86"/>
      <c r="T836" s="87"/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T836" s="19" t="s">
        <v>160</v>
      </c>
      <c r="AU836" s="19" t="s">
        <v>81</v>
      </c>
    </row>
    <row r="837" s="2" customFormat="1" ht="16.5" customHeight="1">
      <c r="A837" s="40"/>
      <c r="B837" s="41"/>
      <c r="C837" s="261" t="s">
        <v>1138</v>
      </c>
      <c r="D837" s="261" t="s">
        <v>265</v>
      </c>
      <c r="E837" s="262" t="s">
        <v>1139</v>
      </c>
      <c r="F837" s="263" t="s">
        <v>1140</v>
      </c>
      <c r="G837" s="264" t="s">
        <v>262</v>
      </c>
      <c r="H837" s="265">
        <v>2</v>
      </c>
      <c r="I837" s="266"/>
      <c r="J837" s="267">
        <f>ROUND(I837*H837,2)</f>
        <v>0</v>
      </c>
      <c r="K837" s="268"/>
      <c r="L837" s="269"/>
      <c r="M837" s="270" t="s">
        <v>19</v>
      </c>
      <c r="N837" s="271" t="s">
        <v>42</v>
      </c>
      <c r="O837" s="86"/>
      <c r="P837" s="217">
        <f>O837*H837</f>
        <v>0</v>
      </c>
      <c r="Q837" s="217">
        <v>0.025000000000000001</v>
      </c>
      <c r="R837" s="217">
        <f>Q837*H837</f>
        <v>0.050000000000000003</v>
      </c>
      <c r="S837" s="217">
        <v>0</v>
      </c>
      <c r="T837" s="218">
        <f>S837*H837</f>
        <v>0</v>
      </c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R837" s="219" t="s">
        <v>381</v>
      </c>
      <c r="AT837" s="219" t="s">
        <v>265</v>
      </c>
      <c r="AU837" s="219" t="s">
        <v>81</v>
      </c>
      <c r="AY837" s="19" t="s">
        <v>152</v>
      </c>
      <c r="BE837" s="220">
        <f>IF(N837="základní",J837,0)</f>
        <v>0</v>
      </c>
      <c r="BF837" s="220">
        <f>IF(N837="snížená",J837,0)</f>
        <v>0</v>
      </c>
      <c r="BG837" s="220">
        <f>IF(N837="zákl. přenesená",J837,0)</f>
        <v>0</v>
      </c>
      <c r="BH837" s="220">
        <f>IF(N837="sníž. přenesená",J837,0)</f>
        <v>0</v>
      </c>
      <c r="BI837" s="220">
        <f>IF(N837="nulová",J837,0)</f>
        <v>0</v>
      </c>
      <c r="BJ837" s="19" t="s">
        <v>79</v>
      </c>
      <c r="BK837" s="220">
        <f>ROUND(I837*H837,2)</f>
        <v>0</v>
      </c>
      <c r="BL837" s="19" t="s">
        <v>264</v>
      </c>
      <c r="BM837" s="219" t="s">
        <v>1141</v>
      </c>
    </row>
    <row r="838" s="2" customFormat="1">
      <c r="A838" s="40"/>
      <c r="B838" s="41"/>
      <c r="C838" s="42"/>
      <c r="D838" s="221" t="s">
        <v>160</v>
      </c>
      <c r="E838" s="42"/>
      <c r="F838" s="222" t="s">
        <v>1140</v>
      </c>
      <c r="G838" s="42"/>
      <c r="H838" s="42"/>
      <c r="I838" s="223"/>
      <c r="J838" s="42"/>
      <c r="K838" s="42"/>
      <c r="L838" s="46"/>
      <c r="M838" s="224"/>
      <c r="N838" s="225"/>
      <c r="O838" s="86"/>
      <c r="P838" s="86"/>
      <c r="Q838" s="86"/>
      <c r="R838" s="86"/>
      <c r="S838" s="86"/>
      <c r="T838" s="87"/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T838" s="19" t="s">
        <v>160</v>
      </c>
      <c r="AU838" s="19" t="s">
        <v>81</v>
      </c>
    </row>
    <row r="839" s="2" customFormat="1" ht="16.5" customHeight="1">
      <c r="A839" s="40"/>
      <c r="B839" s="41"/>
      <c r="C839" s="261" t="s">
        <v>1142</v>
      </c>
      <c r="D839" s="261" t="s">
        <v>265</v>
      </c>
      <c r="E839" s="262" t="s">
        <v>1143</v>
      </c>
      <c r="F839" s="263" t="s">
        <v>1144</v>
      </c>
      <c r="G839" s="264" t="s">
        <v>262</v>
      </c>
      <c r="H839" s="265">
        <v>21</v>
      </c>
      <c r="I839" s="266"/>
      <c r="J839" s="267">
        <f>ROUND(I839*H839,2)</f>
        <v>0</v>
      </c>
      <c r="K839" s="268"/>
      <c r="L839" s="269"/>
      <c r="M839" s="270" t="s">
        <v>19</v>
      </c>
      <c r="N839" s="271" t="s">
        <v>42</v>
      </c>
      <c r="O839" s="86"/>
      <c r="P839" s="217">
        <f>O839*H839</f>
        <v>0</v>
      </c>
      <c r="Q839" s="217">
        <v>0</v>
      </c>
      <c r="R839" s="217">
        <f>Q839*H839</f>
        <v>0</v>
      </c>
      <c r="S839" s="217">
        <v>0</v>
      </c>
      <c r="T839" s="218">
        <f>S839*H839</f>
        <v>0</v>
      </c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R839" s="219" t="s">
        <v>381</v>
      </c>
      <c r="AT839" s="219" t="s">
        <v>265</v>
      </c>
      <c r="AU839" s="219" t="s">
        <v>81</v>
      </c>
      <c r="AY839" s="19" t="s">
        <v>152</v>
      </c>
      <c r="BE839" s="220">
        <f>IF(N839="základní",J839,0)</f>
        <v>0</v>
      </c>
      <c r="BF839" s="220">
        <f>IF(N839="snížená",J839,0)</f>
        <v>0</v>
      </c>
      <c r="BG839" s="220">
        <f>IF(N839="zákl. přenesená",J839,0)</f>
        <v>0</v>
      </c>
      <c r="BH839" s="220">
        <f>IF(N839="sníž. přenesená",J839,0)</f>
        <v>0</v>
      </c>
      <c r="BI839" s="220">
        <f>IF(N839="nulová",J839,0)</f>
        <v>0</v>
      </c>
      <c r="BJ839" s="19" t="s">
        <v>79</v>
      </c>
      <c r="BK839" s="220">
        <f>ROUND(I839*H839,2)</f>
        <v>0</v>
      </c>
      <c r="BL839" s="19" t="s">
        <v>264</v>
      </c>
      <c r="BM839" s="219" t="s">
        <v>1145</v>
      </c>
    </row>
    <row r="840" s="2" customFormat="1">
      <c r="A840" s="40"/>
      <c r="B840" s="41"/>
      <c r="C840" s="42"/>
      <c r="D840" s="221" t="s">
        <v>160</v>
      </c>
      <c r="E840" s="42"/>
      <c r="F840" s="222" t="s">
        <v>1144</v>
      </c>
      <c r="G840" s="42"/>
      <c r="H840" s="42"/>
      <c r="I840" s="223"/>
      <c r="J840" s="42"/>
      <c r="K840" s="42"/>
      <c r="L840" s="46"/>
      <c r="M840" s="224"/>
      <c r="N840" s="225"/>
      <c r="O840" s="86"/>
      <c r="P840" s="86"/>
      <c r="Q840" s="86"/>
      <c r="R840" s="86"/>
      <c r="S840" s="86"/>
      <c r="T840" s="87"/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T840" s="19" t="s">
        <v>160</v>
      </c>
      <c r="AU840" s="19" t="s">
        <v>81</v>
      </c>
    </row>
    <row r="841" s="2" customFormat="1" ht="16.5" customHeight="1">
      <c r="A841" s="40"/>
      <c r="B841" s="41"/>
      <c r="C841" s="261" t="s">
        <v>1146</v>
      </c>
      <c r="D841" s="261" t="s">
        <v>265</v>
      </c>
      <c r="E841" s="262" t="s">
        <v>1147</v>
      </c>
      <c r="F841" s="263" t="s">
        <v>1148</v>
      </c>
      <c r="G841" s="264" t="s">
        <v>262</v>
      </c>
      <c r="H841" s="265">
        <v>12</v>
      </c>
      <c r="I841" s="266"/>
      <c r="J841" s="267">
        <f>ROUND(I841*H841,2)</f>
        <v>0</v>
      </c>
      <c r="K841" s="268"/>
      <c r="L841" s="269"/>
      <c r="M841" s="270" t="s">
        <v>19</v>
      </c>
      <c r="N841" s="271" t="s">
        <v>42</v>
      </c>
      <c r="O841" s="86"/>
      <c r="P841" s="217">
        <f>O841*H841</f>
        <v>0</v>
      </c>
      <c r="Q841" s="217">
        <v>0</v>
      </c>
      <c r="R841" s="217">
        <f>Q841*H841</f>
        <v>0</v>
      </c>
      <c r="S841" s="217">
        <v>0</v>
      </c>
      <c r="T841" s="218">
        <f>S841*H841</f>
        <v>0</v>
      </c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R841" s="219" t="s">
        <v>381</v>
      </c>
      <c r="AT841" s="219" t="s">
        <v>265</v>
      </c>
      <c r="AU841" s="219" t="s">
        <v>81</v>
      </c>
      <c r="AY841" s="19" t="s">
        <v>152</v>
      </c>
      <c r="BE841" s="220">
        <f>IF(N841="základní",J841,0)</f>
        <v>0</v>
      </c>
      <c r="BF841" s="220">
        <f>IF(N841="snížená",J841,0)</f>
        <v>0</v>
      </c>
      <c r="BG841" s="220">
        <f>IF(N841="zákl. přenesená",J841,0)</f>
        <v>0</v>
      </c>
      <c r="BH841" s="220">
        <f>IF(N841="sníž. přenesená",J841,0)</f>
        <v>0</v>
      </c>
      <c r="BI841" s="220">
        <f>IF(N841="nulová",J841,0)</f>
        <v>0</v>
      </c>
      <c r="BJ841" s="19" t="s">
        <v>79</v>
      </c>
      <c r="BK841" s="220">
        <f>ROUND(I841*H841,2)</f>
        <v>0</v>
      </c>
      <c r="BL841" s="19" t="s">
        <v>264</v>
      </c>
      <c r="BM841" s="219" t="s">
        <v>1149</v>
      </c>
    </row>
    <row r="842" s="2" customFormat="1">
      <c r="A842" s="40"/>
      <c r="B842" s="41"/>
      <c r="C842" s="42"/>
      <c r="D842" s="221" t="s">
        <v>160</v>
      </c>
      <c r="E842" s="42"/>
      <c r="F842" s="222" t="s">
        <v>1148</v>
      </c>
      <c r="G842" s="42"/>
      <c r="H842" s="42"/>
      <c r="I842" s="223"/>
      <c r="J842" s="42"/>
      <c r="K842" s="42"/>
      <c r="L842" s="46"/>
      <c r="M842" s="224"/>
      <c r="N842" s="225"/>
      <c r="O842" s="86"/>
      <c r="P842" s="86"/>
      <c r="Q842" s="86"/>
      <c r="R842" s="86"/>
      <c r="S842" s="86"/>
      <c r="T842" s="87"/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T842" s="19" t="s">
        <v>160</v>
      </c>
      <c r="AU842" s="19" t="s">
        <v>81</v>
      </c>
    </row>
    <row r="843" s="2" customFormat="1" ht="24.15" customHeight="1">
      <c r="A843" s="40"/>
      <c r="B843" s="41"/>
      <c r="C843" s="207" t="s">
        <v>1150</v>
      </c>
      <c r="D843" s="207" t="s">
        <v>154</v>
      </c>
      <c r="E843" s="208" t="s">
        <v>1151</v>
      </c>
      <c r="F843" s="209" t="s">
        <v>1152</v>
      </c>
      <c r="G843" s="210" t="s">
        <v>262</v>
      </c>
      <c r="H843" s="211">
        <v>2</v>
      </c>
      <c r="I843" s="212"/>
      <c r="J843" s="213">
        <f>ROUND(I843*H843,2)</f>
        <v>0</v>
      </c>
      <c r="K843" s="214"/>
      <c r="L843" s="46"/>
      <c r="M843" s="215" t="s">
        <v>19</v>
      </c>
      <c r="N843" s="216" t="s">
        <v>42</v>
      </c>
      <c r="O843" s="86"/>
      <c r="P843" s="217">
        <f>O843*H843</f>
        <v>0</v>
      </c>
      <c r="Q843" s="217">
        <v>0</v>
      </c>
      <c r="R843" s="217">
        <f>Q843*H843</f>
        <v>0</v>
      </c>
      <c r="S843" s="217">
        <v>0</v>
      </c>
      <c r="T843" s="218">
        <f>S843*H843</f>
        <v>0</v>
      </c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R843" s="219" t="s">
        <v>264</v>
      </c>
      <c r="AT843" s="219" t="s">
        <v>154</v>
      </c>
      <c r="AU843" s="219" t="s">
        <v>81</v>
      </c>
      <c r="AY843" s="19" t="s">
        <v>152</v>
      </c>
      <c r="BE843" s="220">
        <f>IF(N843="základní",J843,0)</f>
        <v>0</v>
      </c>
      <c r="BF843" s="220">
        <f>IF(N843="snížená",J843,0)</f>
        <v>0</v>
      </c>
      <c r="BG843" s="220">
        <f>IF(N843="zákl. přenesená",J843,0)</f>
        <v>0</v>
      </c>
      <c r="BH843" s="220">
        <f>IF(N843="sníž. přenesená",J843,0)</f>
        <v>0</v>
      </c>
      <c r="BI843" s="220">
        <f>IF(N843="nulová",J843,0)</f>
        <v>0</v>
      </c>
      <c r="BJ843" s="19" t="s">
        <v>79</v>
      </c>
      <c r="BK843" s="220">
        <f>ROUND(I843*H843,2)</f>
        <v>0</v>
      </c>
      <c r="BL843" s="19" t="s">
        <v>264</v>
      </c>
      <c r="BM843" s="219" t="s">
        <v>1153</v>
      </c>
    </row>
    <row r="844" s="2" customFormat="1">
      <c r="A844" s="40"/>
      <c r="B844" s="41"/>
      <c r="C844" s="42"/>
      <c r="D844" s="221" t="s">
        <v>160</v>
      </c>
      <c r="E844" s="42"/>
      <c r="F844" s="222" t="s">
        <v>1152</v>
      </c>
      <c r="G844" s="42"/>
      <c r="H844" s="42"/>
      <c r="I844" s="223"/>
      <c r="J844" s="42"/>
      <c r="K844" s="42"/>
      <c r="L844" s="46"/>
      <c r="M844" s="224"/>
      <c r="N844" s="225"/>
      <c r="O844" s="86"/>
      <c r="P844" s="86"/>
      <c r="Q844" s="86"/>
      <c r="R844" s="86"/>
      <c r="S844" s="86"/>
      <c r="T844" s="87"/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T844" s="19" t="s">
        <v>160</v>
      </c>
      <c r="AU844" s="19" t="s">
        <v>81</v>
      </c>
    </row>
    <row r="845" s="2" customFormat="1" ht="16.5" customHeight="1">
      <c r="A845" s="40"/>
      <c r="B845" s="41"/>
      <c r="C845" s="261" t="s">
        <v>1154</v>
      </c>
      <c r="D845" s="261" t="s">
        <v>265</v>
      </c>
      <c r="E845" s="262" t="s">
        <v>1155</v>
      </c>
      <c r="F845" s="263" t="s">
        <v>1156</v>
      </c>
      <c r="G845" s="264" t="s">
        <v>237</v>
      </c>
      <c r="H845" s="265">
        <v>1.8999999999999999</v>
      </c>
      <c r="I845" s="266"/>
      <c r="J845" s="267">
        <f>ROUND(I845*H845,2)</f>
        <v>0</v>
      </c>
      <c r="K845" s="268"/>
      <c r="L845" s="269"/>
      <c r="M845" s="270" t="s">
        <v>19</v>
      </c>
      <c r="N845" s="271" t="s">
        <v>42</v>
      </c>
      <c r="O845" s="86"/>
      <c r="P845" s="217">
        <f>O845*H845</f>
        <v>0</v>
      </c>
      <c r="Q845" s="217">
        <v>0.0050000000000000001</v>
      </c>
      <c r="R845" s="217">
        <f>Q845*H845</f>
        <v>0.0094999999999999998</v>
      </c>
      <c r="S845" s="217">
        <v>0</v>
      </c>
      <c r="T845" s="218">
        <f>S845*H845</f>
        <v>0</v>
      </c>
      <c r="U845" s="40"/>
      <c r="V845" s="40"/>
      <c r="W845" s="40"/>
      <c r="X845" s="40"/>
      <c r="Y845" s="40"/>
      <c r="Z845" s="40"/>
      <c r="AA845" s="40"/>
      <c r="AB845" s="40"/>
      <c r="AC845" s="40"/>
      <c r="AD845" s="40"/>
      <c r="AE845" s="40"/>
      <c r="AR845" s="219" t="s">
        <v>381</v>
      </c>
      <c r="AT845" s="219" t="s">
        <v>265</v>
      </c>
      <c r="AU845" s="219" t="s">
        <v>81</v>
      </c>
      <c r="AY845" s="19" t="s">
        <v>152</v>
      </c>
      <c r="BE845" s="220">
        <f>IF(N845="základní",J845,0)</f>
        <v>0</v>
      </c>
      <c r="BF845" s="220">
        <f>IF(N845="snížená",J845,0)</f>
        <v>0</v>
      </c>
      <c r="BG845" s="220">
        <f>IF(N845="zákl. přenesená",J845,0)</f>
        <v>0</v>
      </c>
      <c r="BH845" s="220">
        <f>IF(N845="sníž. přenesená",J845,0)</f>
        <v>0</v>
      </c>
      <c r="BI845" s="220">
        <f>IF(N845="nulová",J845,0)</f>
        <v>0</v>
      </c>
      <c r="BJ845" s="19" t="s">
        <v>79</v>
      </c>
      <c r="BK845" s="220">
        <f>ROUND(I845*H845,2)</f>
        <v>0</v>
      </c>
      <c r="BL845" s="19" t="s">
        <v>264</v>
      </c>
      <c r="BM845" s="219" t="s">
        <v>1157</v>
      </c>
    </row>
    <row r="846" s="2" customFormat="1">
      <c r="A846" s="40"/>
      <c r="B846" s="41"/>
      <c r="C846" s="42"/>
      <c r="D846" s="221" t="s">
        <v>160</v>
      </c>
      <c r="E846" s="42"/>
      <c r="F846" s="222" t="s">
        <v>1156</v>
      </c>
      <c r="G846" s="42"/>
      <c r="H846" s="42"/>
      <c r="I846" s="223"/>
      <c r="J846" s="42"/>
      <c r="K846" s="42"/>
      <c r="L846" s="46"/>
      <c r="M846" s="224"/>
      <c r="N846" s="225"/>
      <c r="O846" s="86"/>
      <c r="P846" s="86"/>
      <c r="Q846" s="86"/>
      <c r="R846" s="86"/>
      <c r="S846" s="86"/>
      <c r="T846" s="87"/>
      <c r="U846" s="40"/>
      <c r="V846" s="40"/>
      <c r="W846" s="40"/>
      <c r="X846" s="40"/>
      <c r="Y846" s="40"/>
      <c r="Z846" s="40"/>
      <c r="AA846" s="40"/>
      <c r="AB846" s="40"/>
      <c r="AC846" s="40"/>
      <c r="AD846" s="40"/>
      <c r="AE846" s="40"/>
      <c r="AT846" s="19" t="s">
        <v>160</v>
      </c>
      <c r="AU846" s="19" t="s">
        <v>81</v>
      </c>
    </row>
    <row r="847" s="13" customFormat="1">
      <c r="A847" s="13"/>
      <c r="B847" s="228"/>
      <c r="C847" s="229"/>
      <c r="D847" s="221" t="s">
        <v>164</v>
      </c>
      <c r="E847" s="230" t="s">
        <v>19</v>
      </c>
      <c r="F847" s="231" t="s">
        <v>1098</v>
      </c>
      <c r="G847" s="229"/>
      <c r="H847" s="232">
        <v>1.8999999999999999</v>
      </c>
      <c r="I847" s="233"/>
      <c r="J847" s="229"/>
      <c r="K847" s="229"/>
      <c r="L847" s="234"/>
      <c r="M847" s="235"/>
      <c r="N847" s="236"/>
      <c r="O847" s="236"/>
      <c r="P847" s="236"/>
      <c r="Q847" s="236"/>
      <c r="R847" s="236"/>
      <c r="S847" s="236"/>
      <c r="T847" s="237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8" t="s">
        <v>164</v>
      </c>
      <c r="AU847" s="238" t="s">
        <v>81</v>
      </c>
      <c r="AV847" s="13" t="s">
        <v>81</v>
      </c>
      <c r="AW847" s="13" t="s">
        <v>33</v>
      </c>
      <c r="AX847" s="13" t="s">
        <v>79</v>
      </c>
      <c r="AY847" s="238" t="s">
        <v>152</v>
      </c>
    </row>
    <row r="848" s="2" customFormat="1" ht="16.5" customHeight="1">
      <c r="A848" s="40"/>
      <c r="B848" s="41"/>
      <c r="C848" s="261" t="s">
        <v>1158</v>
      </c>
      <c r="D848" s="261" t="s">
        <v>265</v>
      </c>
      <c r="E848" s="262" t="s">
        <v>1159</v>
      </c>
      <c r="F848" s="263" t="s">
        <v>1160</v>
      </c>
      <c r="G848" s="264" t="s">
        <v>262</v>
      </c>
      <c r="H848" s="265">
        <v>4</v>
      </c>
      <c r="I848" s="266"/>
      <c r="J848" s="267">
        <f>ROUND(I848*H848,2)</f>
        <v>0</v>
      </c>
      <c r="K848" s="268"/>
      <c r="L848" s="269"/>
      <c r="M848" s="270" t="s">
        <v>19</v>
      </c>
      <c r="N848" s="271" t="s">
        <v>42</v>
      </c>
      <c r="O848" s="86"/>
      <c r="P848" s="217">
        <f>O848*H848</f>
        <v>0</v>
      </c>
      <c r="Q848" s="217">
        <v>6.0000000000000002E-05</v>
      </c>
      <c r="R848" s="217">
        <f>Q848*H848</f>
        <v>0.00024000000000000001</v>
      </c>
      <c r="S848" s="217">
        <v>0</v>
      </c>
      <c r="T848" s="218">
        <f>S848*H848</f>
        <v>0</v>
      </c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R848" s="219" t="s">
        <v>381</v>
      </c>
      <c r="AT848" s="219" t="s">
        <v>265</v>
      </c>
      <c r="AU848" s="219" t="s">
        <v>81</v>
      </c>
      <c r="AY848" s="19" t="s">
        <v>152</v>
      </c>
      <c r="BE848" s="220">
        <f>IF(N848="základní",J848,0)</f>
        <v>0</v>
      </c>
      <c r="BF848" s="220">
        <f>IF(N848="snížená",J848,0)</f>
        <v>0</v>
      </c>
      <c r="BG848" s="220">
        <f>IF(N848="zákl. přenesená",J848,0)</f>
        <v>0</v>
      </c>
      <c r="BH848" s="220">
        <f>IF(N848="sníž. přenesená",J848,0)</f>
        <v>0</v>
      </c>
      <c r="BI848" s="220">
        <f>IF(N848="nulová",J848,0)</f>
        <v>0</v>
      </c>
      <c r="BJ848" s="19" t="s">
        <v>79</v>
      </c>
      <c r="BK848" s="220">
        <f>ROUND(I848*H848,2)</f>
        <v>0</v>
      </c>
      <c r="BL848" s="19" t="s">
        <v>264</v>
      </c>
      <c r="BM848" s="219" t="s">
        <v>1161</v>
      </c>
    </row>
    <row r="849" s="2" customFormat="1">
      <c r="A849" s="40"/>
      <c r="B849" s="41"/>
      <c r="C849" s="42"/>
      <c r="D849" s="221" t="s">
        <v>160</v>
      </c>
      <c r="E849" s="42"/>
      <c r="F849" s="222" t="s">
        <v>1160</v>
      </c>
      <c r="G849" s="42"/>
      <c r="H849" s="42"/>
      <c r="I849" s="223"/>
      <c r="J849" s="42"/>
      <c r="K849" s="42"/>
      <c r="L849" s="46"/>
      <c r="M849" s="224"/>
      <c r="N849" s="225"/>
      <c r="O849" s="86"/>
      <c r="P849" s="86"/>
      <c r="Q849" s="86"/>
      <c r="R849" s="86"/>
      <c r="S849" s="86"/>
      <c r="T849" s="87"/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T849" s="19" t="s">
        <v>160</v>
      </c>
      <c r="AU849" s="19" t="s">
        <v>81</v>
      </c>
    </row>
    <row r="850" s="2" customFormat="1" ht="16.5" customHeight="1">
      <c r="A850" s="40"/>
      <c r="B850" s="41"/>
      <c r="C850" s="261" t="s">
        <v>1162</v>
      </c>
      <c r="D850" s="261" t="s">
        <v>265</v>
      </c>
      <c r="E850" s="262" t="s">
        <v>1163</v>
      </c>
      <c r="F850" s="263" t="s">
        <v>1164</v>
      </c>
      <c r="G850" s="264" t="s">
        <v>237</v>
      </c>
      <c r="H850" s="265">
        <v>3.2549999999999999</v>
      </c>
      <c r="I850" s="266"/>
      <c r="J850" s="267">
        <f>ROUND(I850*H850,2)</f>
        <v>0</v>
      </c>
      <c r="K850" s="268"/>
      <c r="L850" s="269"/>
      <c r="M850" s="270" t="s">
        <v>19</v>
      </c>
      <c r="N850" s="271" t="s">
        <v>42</v>
      </c>
      <c r="O850" s="86"/>
      <c r="P850" s="217">
        <f>O850*H850</f>
        <v>0</v>
      </c>
      <c r="Q850" s="217">
        <v>0</v>
      </c>
      <c r="R850" s="217">
        <f>Q850*H850</f>
        <v>0</v>
      </c>
      <c r="S850" s="217">
        <v>0</v>
      </c>
      <c r="T850" s="218">
        <f>S850*H850</f>
        <v>0</v>
      </c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R850" s="219" t="s">
        <v>381</v>
      </c>
      <c r="AT850" s="219" t="s">
        <v>265</v>
      </c>
      <c r="AU850" s="219" t="s">
        <v>81</v>
      </c>
      <c r="AY850" s="19" t="s">
        <v>152</v>
      </c>
      <c r="BE850" s="220">
        <f>IF(N850="základní",J850,0)</f>
        <v>0</v>
      </c>
      <c r="BF850" s="220">
        <f>IF(N850="snížená",J850,0)</f>
        <v>0</v>
      </c>
      <c r="BG850" s="220">
        <f>IF(N850="zákl. přenesená",J850,0)</f>
        <v>0</v>
      </c>
      <c r="BH850" s="220">
        <f>IF(N850="sníž. přenesená",J850,0)</f>
        <v>0</v>
      </c>
      <c r="BI850" s="220">
        <f>IF(N850="nulová",J850,0)</f>
        <v>0</v>
      </c>
      <c r="BJ850" s="19" t="s">
        <v>79</v>
      </c>
      <c r="BK850" s="220">
        <f>ROUND(I850*H850,2)</f>
        <v>0</v>
      </c>
      <c r="BL850" s="19" t="s">
        <v>264</v>
      </c>
      <c r="BM850" s="219" t="s">
        <v>1165</v>
      </c>
    </row>
    <row r="851" s="2" customFormat="1">
      <c r="A851" s="40"/>
      <c r="B851" s="41"/>
      <c r="C851" s="42"/>
      <c r="D851" s="221" t="s">
        <v>160</v>
      </c>
      <c r="E851" s="42"/>
      <c r="F851" s="222" t="s">
        <v>1164</v>
      </c>
      <c r="G851" s="42"/>
      <c r="H851" s="42"/>
      <c r="I851" s="223"/>
      <c r="J851" s="42"/>
      <c r="K851" s="42"/>
      <c r="L851" s="46"/>
      <c r="M851" s="224"/>
      <c r="N851" s="225"/>
      <c r="O851" s="86"/>
      <c r="P851" s="86"/>
      <c r="Q851" s="86"/>
      <c r="R851" s="86"/>
      <c r="S851" s="86"/>
      <c r="T851" s="87"/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T851" s="19" t="s">
        <v>160</v>
      </c>
      <c r="AU851" s="19" t="s">
        <v>81</v>
      </c>
    </row>
    <row r="852" s="2" customFormat="1" ht="16.5" customHeight="1">
      <c r="A852" s="40"/>
      <c r="B852" s="41"/>
      <c r="C852" s="261" t="s">
        <v>1166</v>
      </c>
      <c r="D852" s="261" t="s">
        <v>265</v>
      </c>
      <c r="E852" s="262" t="s">
        <v>1167</v>
      </c>
      <c r="F852" s="263" t="s">
        <v>1168</v>
      </c>
      <c r="G852" s="264" t="s">
        <v>237</v>
      </c>
      <c r="H852" s="265">
        <v>5.3849999999999998</v>
      </c>
      <c r="I852" s="266"/>
      <c r="J852" s="267">
        <f>ROUND(I852*H852,2)</f>
        <v>0</v>
      </c>
      <c r="K852" s="268"/>
      <c r="L852" s="269"/>
      <c r="M852" s="270" t="s">
        <v>19</v>
      </c>
      <c r="N852" s="271" t="s">
        <v>42</v>
      </c>
      <c r="O852" s="86"/>
      <c r="P852" s="217">
        <f>O852*H852</f>
        <v>0</v>
      </c>
      <c r="Q852" s="217">
        <v>0</v>
      </c>
      <c r="R852" s="217">
        <f>Q852*H852</f>
        <v>0</v>
      </c>
      <c r="S852" s="217">
        <v>0</v>
      </c>
      <c r="T852" s="218">
        <f>S852*H852</f>
        <v>0</v>
      </c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R852" s="219" t="s">
        <v>381</v>
      </c>
      <c r="AT852" s="219" t="s">
        <v>265</v>
      </c>
      <c r="AU852" s="219" t="s">
        <v>81</v>
      </c>
      <c r="AY852" s="19" t="s">
        <v>152</v>
      </c>
      <c r="BE852" s="220">
        <f>IF(N852="základní",J852,0)</f>
        <v>0</v>
      </c>
      <c r="BF852" s="220">
        <f>IF(N852="snížená",J852,0)</f>
        <v>0</v>
      </c>
      <c r="BG852" s="220">
        <f>IF(N852="zákl. přenesená",J852,0)</f>
        <v>0</v>
      </c>
      <c r="BH852" s="220">
        <f>IF(N852="sníž. přenesená",J852,0)</f>
        <v>0</v>
      </c>
      <c r="BI852" s="220">
        <f>IF(N852="nulová",J852,0)</f>
        <v>0</v>
      </c>
      <c r="BJ852" s="19" t="s">
        <v>79</v>
      </c>
      <c r="BK852" s="220">
        <f>ROUND(I852*H852,2)</f>
        <v>0</v>
      </c>
      <c r="BL852" s="19" t="s">
        <v>264</v>
      </c>
      <c r="BM852" s="219" t="s">
        <v>1169</v>
      </c>
    </row>
    <row r="853" s="2" customFormat="1">
      <c r="A853" s="40"/>
      <c r="B853" s="41"/>
      <c r="C853" s="42"/>
      <c r="D853" s="221" t="s">
        <v>160</v>
      </c>
      <c r="E853" s="42"/>
      <c r="F853" s="222" t="s">
        <v>1168</v>
      </c>
      <c r="G853" s="42"/>
      <c r="H853" s="42"/>
      <c r="I853" s="223"/>
      <c r="J853" s="42"/>
      <c r="K853" s="42"/>
      <c r="L853" s="46"/>
      <c r="M853" s="224"/>
      <c r="N853" s="225"/>
      <c r="O853" s="86"/>
      <c r="P853" s="86"/>
      <c r="Q853" s="86"/>
      <c r="R853" s="86"/>
      <c r="S853" s="86"/>
      <c r="T853" s="87"/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T853" s="19" t="s">
        <v>160</v>
      </c>
      <c r="AU853" s="19" t="s">
        <v>81</v>
      </c>
    </row>
    <row r="854" s="13" customFormat="1">
      <c r="A854" s="13"/>
      <c r="B854" s="228"/>
      <c r="C854" s="229"/>
      <c r="D854" s="221" t="s">
        <v>164</v>
      </c>
      <c r="E854" s="230" t="s">
        <v>19</v>
      </c>
      <c r="F854" s="231" t="s">
        <v>1170</v>
      </c>
      <c r="G854" s="229"/>
      <c r="H854" s="232">
        <v>5.3849999999999998</v>
      </c>
      <c r="I854" s="233"/>
      <c r="J854" s="229"/>
      <c r="K854" s="229"/>
      <c r="L854" s="234"/>
      <c r="M854" s="235"/>
      <c r="N854" s="236"/>
      <c r="O854" s="236"/>
      <c r="P854" s="236"/>
      <c r="Q854" s="236"/>
      <c r="R854" s="236"/>
      <c r="S854" s="236"/>
      <c r="T854" s="237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8" t="s">
        <v>164</v>
      </c>
      <c r="AU854" s="238" t="s">
        <v>81</v>
      </c>
      <c r="AV854" s="13" t="s">
        <v>81</v>
      </c>
      <c r="AW854" s="13" t="s">
        <v>33</v>
      </c>
      <c r="AX854" s="13" t="s">
        <v>79</v>
      </c>
      <c r="AY854" s="238" t="s">
        <v>152</v>
      </c>
    </row>
    <row r="855" s="2" customFormat="1" ht="16.5" customHeight="1">
      <c r="A855" s="40"/>
      <c r="B855" s="41"/>
      <c r="C855" s="207" t="s">
        <v>1171</v>
      </c>
      <c r="D855" s="207" t="s">
        <v>154</v>
      </c>
      <c r="E855" s="208" t="s">
        <v>1172</v>
      </c>
      <c r="F855" s="209" t="s">
        <v>1173</v>
      </c>
      <c r="G855" s="210" t="s">
        <v>262</v>
      </c>
      <c r="H855" s="211">
        <v>4</v>
      </c>
      <c r="I855" s="212"/>
      <c r="J855" s="213">
        <f>ROUND(I855*H855,2)</f>
        <v>0</v>
      </c>
      <c r="K855" s="214"/>
      <c r="L855" s="46"/>
      <c r="M855" s="215" t="s">
        <v>19</v>
      </c>
      <c r="N855" s="216" t="s">
        <v>42</v>
      </c>
      <c r="O855" s="86"/>
      <c r="P855" s="217">
        <f>O855*H855</f>
        <v>0</v>
      </c>
      <c r="Q855" s="217">
        <v>0</v>
      </c>
      <c r="R855" s="217">
        <f>Q855*H855</f>
        <v>0</v>
      </c>
      <c r="S855" s="217">
        <v>0</v>
      </c>
      <c r="T855" s="218">
        <f>S855*H855</f>
        <v>0</v>
      </c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R855" s="219" t="s">
        <v>264</v>
      </c>
      <c r="AT855" s="219" t="s">
        <v>154</v>
      </c>
      <c r="AU855" s="219" t="s">
        <v>81</v>
      </c>
      <c r="AY855" s="19" t="s">
        <v>152</v>
      </c>
      <c r="BE855" s="220">
        <f>IF(N855="základní",J855,0)</f>
        <v>0</v>
      </c>
      <c r="BF855" s="220">
        <f>IF(N855="snížená",J855,0)</f>
        <v>0</v>
      </c>
      <c r="BG855" s="220">
        <f>IF(N855="zákl. přenesená",J855,0)</f>
        <v>0</v>
      </c>
      <c r="BH855" s="220">
        <f>IF(N855="sníž. přenesená",J855,0)</f>
        <v>0</v>
      </c>
      <c r="BI855" s="220">
        <f>IF(N855="nulová",J855,0)</f>
        <v>0</v>
      </c>
      <c r="BJ855" s="19" t="s">
        <v>79</v>
      </c>
      <c r="BK855" s="220">
        <f>ROUND(I855*H855,2)</f>
        <v>0</v>
      </c>
      <c r="BL855" s="19" t="s">
        <v>264</v>
      </c>
      <c r="BM855" s="219" t="s">
        <v>1174</v>
      </c>
    </row>
    <row r="856" s="2" customFormat="1">
      <c r="A856" s="40"/>
      <c r="B856" s="41"/>
      <c r="C856" s="42"/>
      <c r="D856" s="221" t="s">
        <v>160</v>
      </c>
      <c r="E856" s="42"/>
      <c r="F856" s="222" t="s">
        <v>1173</v>
      </c>
      <c r="G856" s="42"/>
      <c r="H856" s="42"/>
      <c r="I856" s="223"/>
      <c r="J856" s="42"/>
      <c r="K856" s="42"/>
      <c r="L856" s="46"/>
      <c r="M856" s="224"/>
      <c r="N856" s="225"/>
      <c r="O856" s="86"/>
      <c r="P856" s="86"/>
      <c r="Q856" s="86"/>
      <c r="R856" s="86"/>
      <c r="S856" s="86"/>
      <c r="T856" s="87"/>
      <c r="U856" s="40"/>
      <c r="V856" s="40"/>
      <c r="W856" s="40"/>
      <c r="X856" s="40"/>
      <c r="Y856" s="40"/>
      <c r="Z856" s="40"/>
      <c r="AA856" s="40"/>
      <c r="AB856" s="40"/>
      <c r="AC856" s="40"/>
      <c r="AD856" s="40"/>
      <c r="AE856" s="40"/>
      <c r="AT856" s="19" t="s">
        <v>160</v>
      </c>
      <c r="AU856" s="19" t="s">
        <v>81</v>
      </c>
    </row>
    <row r="857" s="2" customFormat="1" ht="16.5" customHeight="1">
      <c r="A857" s="40"/>
      <c r="B857" s="41"/>
      <c r="C857" s="261" t="s">
        <v>1175</v>
      </c>
      <c r="D857" s="261" t="s">
        <v>265</v>
      </c>
      <c r="E857" s="262" t="s">
        <v>1176</v>
      </c>
      <c r="F857" s="263" t="s">
        <v>1177</v>
      </c>
      <c r="G857" s="264" t="s">
        <v>262</v>
      </c>
      <c r="H857" s="265">
        <v>4</v>
      </c>
      <c r="I857" s="266"/>
      <c r="J857" s="267">
        <f>ROUND(I857*H857,2)</f>
        <v>0</v>
      </c>
      <c r="K857" s="268"/>
      <c r="L857" s="269"/>
      <c r="M857" s="270" t="s">
        <v>19</v>
      </c>
      <c r="N857" s="271" t="s">
        <v>42</v>
      </c>
      <c r="O857" s="86"/>
      <c r="P857" s="217">
        <f>O857*H857</f>
        <v>0</v>
      </c>
      <c r="Q857" s="217">
        <v>0.0018500000000000001</v>
      </c>
      <c r="R857" s="217">
        <f>Q857*H857</f>
        <v>0.0074000000000000003</v>
      </c>
      <c r="S857" s="217">
        <v>0</v>
      </c>
      <c r="T857" s="218">
        <f>S857*H857</f>
        <v>0</v>
      </c>
      <c r="U857" s="40"/>
      <c r="V857" s="40"/>
      <c r="W857" s="40"/>
      <c r="X857" s="40"/>
      <c r="Y857" s="40"/>
      <c r="Z857" s="40"/>
      <c r="AA857" s="40"/>
      <c r="AB857" s="40"/>
      <c r="AC857" s="40"/>
      <c r="AD857" s="40"/>
      <c r="AE857" s="40"/>
      <c r="AR857" s="219" t="s">
        <v>381</v>
      </c>
      <c r="AT857" s="219" t="s">
        <v>265</v>
      </c>
      <c r="AU857" s="219" t="s">
        <v>81</v>
      </c>
      <c r="AY857" s="19" t="s">
        <v>152</v>
      </c>
      <c r="BE857" s="220">
        <f>IF(N857="základní",J857,0)</f>
        <v>0</v>
      </c>
      <c r="BF857" s="220">
        <f>IF(N857="snížená",J857,0)</f>
        <v>0</v>
      </c>
      <c r="BG857" s="220">
        <f>IF(N857="zákl. přenesená",J857,0)</f>
        <v>0</v>
      </c>
      <c r="BH857" s="220">
        <f>IF(N857="sníž. přenesená",J857,0)</f>
        <v>0</v>
      </c>
      <c r="BI857" s="220">
        <f>IF(N857="nulová",J857,0)</f>
        <v>0</v>
      </c>
      <c r="BJ857" s="19" t="s">
        <v>79</v>
      </c>
      <c r="BK857" s="220">
        <f>ROUND(I857*H857,2)</f>
        <v>0</v>
      </c>
      <c r="BL857" s="19" t="s">
        <v>264</v>
      </c>
      <c r="BM857" s="219" t="s">
        <v>1178</v>
      </c>
    </row>
    <row r="858" s="2" customFormat="1">
      <c r="A858" s="40"/>
      <c r="B858" s="41"/>
      <c r="C858" s="42"/>
      <c r="D858" s="221" t="s">
        <v>160</v>
      </c>
      <c r="E858" s="42"/>
      <c r="F858" s="222" t="s">
        <v>1177</v>
      </c>
      <c r="G858" s="42"/>
      <c r="H858" s="42"/>
      <c r="I858" s="223"/>
      <c r="J858" s="42"/>
      <c r="K858" s="42"/>
      <c r="L858" s="46"/>
      <c r="M858" s="224"/>
      <c r="N858" s="225"/>
      <c r="O858" s="86"/>
      <c r="P858" s="86"/>
      <c r="Q858" s="86"/>
      <c r="R858" s="86"/>
      <c r="S858" s="86"/>
      <c r="T858" s="87"/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T858" s="19" t="s">
        <v>160</v>
      </c>
      <c r="AU858" s="19" t="s">
        <v>81</v>
      </c>
    </row>
    <row r="859" s="2" customFormat="1" ht="16.5" customHeight="1">
      <c r="A859" s="40"/>
      <c r="B859" s="41"/>
      <c r="C859" s="261" t="s">
        <v>1179</v>
      </c>
      <c r="D859" s="261" t="s">
        <v>265</v>
      </c>
      <c r="E859" s="262" t="s">
        <v>1180</v>
      </c>
      <c r="F859" s="263" t="s">
        <v>1181</v>
      </c>
      <c r="G859" s="264" t="s">
        <v>262</v>
      </c>
      <c r="H859" s="265">
        <v>1</v>
      </c>
      <c r="I859" s="266"/>
      <c r="J859" s="267">
        <f>ROUND(I859*H859,2)</f>
        <v>0</v>
      </c>
      <c r="K859" s="268"/>
      <c r="L859" s="269"/>
      <c r="M859" s="270" t="s">
        <v>19</v>
      </c>
      <c r="N859" s="271" t="s">
        <v>42</v>
      </c>
      <c r="O859" s="86"/>
      <c r="P859" s="217">
        <f>O859*H859</f>
        <v>0</v>
      </c>
      <c r="Q859" s="217">
        <v>0.0020799999999999998</v>
      </c>
      <c r="R859" s="217">
        <f>Q859*H859</f>
        <v>0.0020799999999999998</v>
      </c>
      <c r="S859" s="217">
        <v>0</v>
      </c>
      <c r="T859" s="218">
        <f>S859*H859</f>
        <v>0</v>
      </c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R859" s="219" t="s">
        <v>381</v>
      </c>
      <c r="AT859" s="219" t="s">
        <v>265</v>
      </c>
      <c r="AU859" s="219" t="s">
        <v>81</v>
      </c>
      <c r="AY859" s="19" t="s">
        <v>152</v>
      </c>
      <c r="BE859" s="220">
        <f>IF(N859="základní",J859,0)</f>
        <v>0</v>
      </c>
      <c r="BF859" s="220">
        <f>IF(N859="snížená",J859,0)</f>
        <v>0</v>
      </c>
      <c r="BG859" s="220">
        <f>IF(N859="zákl. přenesená",J859,0)</f>
        <v>0</v>
      </c>
      <c r="BH859" s="220">
        <f>IF(N859="sníž. přenesená",J859,0)</f>
        <v>0</v>
      </c>
      <c r="BI859" s="220">
        <f>IF(N859="nulová",J859,0)</f>
        <v>0</v>
      </c>
      <c r="BJ859" s="19" t="s">
        <v>79</v>
      </c>
      <c r="BK859" s="220">
        <f>ROUND(I859*H859,2)</f>
        <v>0</v>
      </c>
      <c r="BL859" s="19" t="s">
        <v>264</v>
      </c>
      <c r="BM859" s="219" t="s">
        <v>1182</v>
      </c>
    </row>
    <row r="860" s="2" customFormat="1">
      <c r="A860" s="40"/>
      <c r="B860" s="41"/>
      <c r="C860" s="42"/>
      <c r="D860" s="221" t="s">
        <v>160</v>
      </c>
      <c r="E860" s="42"/>
      <c r="F860" s="222" t="s">
        <v>1181</v>
      </c>
      <c r="G860" s="42"/>
      <c r="H860" s="42"/>
      <c r="I860" s="223"/>
      <c r="J860" s="42"/>
      <c r="K860" s="42"/>
      <c r="L860" s="46"/>
      <c r="M860" s="224"/>
      <c r="N860" s="225"/>
      <c r="O860" s="86"/>
      <c r="P860" s="86"/>
      <c r="Q860" s="86"/>
      <c r="R860" s="86"/>
      <c r="S860" s="86"/>
      <c r="T860" s="87"/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T860" s="19" t="s">
        <v>160</v>
      </c>
      <c r="AU860" s="19" t="s">
        <v>81</v>
      </c>
    </row>
    <row r="861" s="2" customFormat="1" ht="24.15" customHeight="1">
      <c r="A861" s="40"/>
      <c r="B861" s="41"/>
      <c r="C861" s="207" t="s">
        <v>1183</v>
      </c>
      <c r="D861" s="207" t="s">
        <v>154</v>
      </c>
      <c r="E861" s="208" t="s">
        <v>1184</v>
      </c>
      <c r="F861" s="209" t="s">
        <v>1185</v>
      </c>
      <c r="G861" s="210" t="s">
        <v>202</v>
      </c>
      <c r="H861" s="211">
        <v>0.44800000000000001</v>
      </c>
      <c r="I861" s="212"/>
      <c r="J861" s="213">
        <f>ROUND(I861*H861,2)</f>
        <v>0</v>
      </c>
      <c r="K861" s="214"/>
      <c r="L861" s="46"/>
      <c r="M861" s="215" t="s">
        <v>19</v>
      </c>
      <c r="N861" s="216" t="s">
        <v>42</v>
      </c>
      <c r="O861" s="86"/>
      <c r="P861" s="217">
        <f>O861*H861</f>
        <v>0</v>
      </c>
      <c r="Q861" s="217">
        <v>0</v>
      </c>
      <c r="R861" s="217">
        <f>Q861*H861</f>
        <v>0</v>
      </c>
      <c r="S861" s="217">
        <v>0</v>
      </c>
      <c r="T861" s="218">
        <f>S861*H861</f>
        <v>0</v>
      </c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R861" s="219" t="s">
        <v>264</v>
      </c>
      <c r="AT861" s="219" t="s">
        <v>154</v>
      </c>
      <c r="AU861" s="219" t="s">
        <v>81</v>
      </c>
      <c r="AY861" s="19" t="s">
        <v>152</v>
      </c>
      <c r="BE861" s="220">
        <f>IF(N861="základní",J861,0)</f>
        <v>0</v>
      </c>
      <c r="BF861" s="220">
        <f>IF(N861="snížená",J861,0)</f>
        <v>0</v>
      </c>
      <c r="BG861" s="220">
        <f>IF(N861="zákl. přenesená",J861,0)</f>
        <v>0</v>
      </c>
      <c r="BH861" s="220">
        <f>IF(N861="sníž. přenesená",J861,0)</f>
        <v>0</v>
      </c>
      <c r="BI861" s="220">
        <f>IF(N861="nulová",J861,0)</f>
        <v>0</v>
      </c>
      <c r="BJ861" s="19" t="s">
        <v>79</v>
      </c>
      <c r="BK861" s="220">
        <f>ROUND(I861*H861,2)</f>
        <v>0</v>
      </c>
      <c r="BL861" s="19" t="s">
        <v>264</v>
      </c>
      <c r="BM861" s="219" t="s">
        <v>1186</v>
      </c>
    </row>
    <row r="862" s="2" customFormat="1">
      <c r="A862" s="40"/>
      <c r="B862" s="41"/>
      <c r="C862" s="42"/>
      <c r="D862" s="221" t="s">
        <v>160</v>
      </c>
      <c r="E862" s="42"/>
      <c r="F862" s="222" t="s">
        <v>1185</v>
      </c>
      <c r="G862" s="42"/>
      <c r="H862" s="42"/>
      <c r="I862" s="223"/>
      <c r="J862" s="42"/>
      <c r="K862" s="42"/>
      <c r="L862" s="46"/>
      <c r="M862" s="224"/>
      <c r="N862" s="225"/>
      <c r="O862" s="86"/>
      <c r="P862" s="86"/>
      <c r="Q862" s="86"/>
      <c r="R862" s="86"/>
      <c r="S862" s="86"/>
      <c r="T862" s="87"/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T862" s="19" t="s">
        <v>160</v>
      </c>
      <c r="AU862" s="19" t="s">
        <v>81</v>
      </c>
    </row>
    <row r="863" s="12" customFormat="1" ht="22.8" customHeight="1">
      <c r="A863" s="12"/>
      <c r="B863" s="191"/>
      <c r="C863" s="192"/>
      <c r="D863" s="193" t="s">
        <v>70</v>
      </c>
      <c r="E863" s="205" t="s">
        <v>1187</v>
      </c>
      <c r="F863" s="205" t="s">
        <v>1188</v>
      </c>
      <c r="G863" s="192"/>
      <c r="H863" s="192"/>
      <c r="I863" s="195"/>
      <c r="J863" s="206">
        <f>BK863</f>
        <v>0</v>
      </c>
      <c r="K863" s="192"/>
      <c r="L863" s="197"/>
      <c r="M863" s="198"/>
      <c r="N863" s="199"/>
      <c r="O863" s="199"/>
      <c r="P863" s="200">
        <f>SUM(P864:P874)</f>
        <v>0</v>
      </c>
      <c r="Q863" s="199"/>
      <c r="R863" s="200">
        <f>SUM(R864:R874)</f>
        <v>0.017510999999999999</v>
      </c>
      <c r="S863" s="199"/>
      <c r="T863" s="201">
        <f>SUM(T864:T874)</f>
        <v>0</v>
      </c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R863" s="202" t="s">
        <v>81</v>
      </c>
      <c r="AT863" s="203" t="s">
        <v>70</v>
      </c>
      <c r="AU863" s="203" t="s">
        <v>79</v>
      </c>
      <c r="AY863" s="202" t="s">
        <v>152</v>
      </c>
      <c r="BK863" s="204">
        <f>SUM(BK864:BK874)</f>
        <v>0</v>
      </c>
    </row>
    <row r="864" s="2" customFormat="1" ht="16.5" customHeight="1">
      <c r="A864" s="40"/>
      <c r="B864" s="41"/>
      <c r="C864" s="207" t="s">
        <v>1189</v>
      </c>
      <c r="D864" s="207" t="s">
        <v>154</v>
      </c>
      <c r="E864" s="208" t="s">
        <v>1190</v>
      </c>
      <c r="F864" s="209" t="s">
        <v>1191</v>
      </c>
      <c r="G864" s="210" t="s">
        <v>237</v>
      </c>
      <c r="H864" s="211">
        <v>3.8999999999999999</v>
      </c>
      <c r="I864" s="212"/>
      <c r="J864" s="213">
        <f>ROUND(I864*H864,2)</f>
        <v>0</v>
      </c>
      <c r="K864" s="214"/>
      <c r="L864" s="46"/>
      <c r="M864" s="215" t="s">
        <v>19</v>
      </c>
      <c r="N864" s="216" t="s">
        <v>42</v>
      </c>
      <c r="O864" s="86"/>
      <c r="P864" s="217">
        <f>O864*H864</f>
        <v>0</v>
      </c>
      <c r="Q864" s="217">
        <v>0.00017000000000000001</v>
      </c>
      <c r="R864" s="217">
        <f>Q864*H864</f>
        <v>0.00066300000000000007</v>
      </c>
      <c r="S864" s="217">
        <v>0</v>
      </c>
      <c r="T864" s="218">
        <f>S864*H864</f>
        <v>0</v>
      </c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R864" s="219" t="s">
        <v>264</v>
      </c>
      <c r="AT864" s="219" t="s">
        <v>154</v>
      </c>
      <c r="AU864" s="219" t="s">
        <v>81</v>
      </c>
      <c r="AY864" s="19" t="s">
        <v>152</v>
      </c>
      <c r="BE864" s="220">
        <f>IF(N864="základní",J864,0)</f>
        <v>0</v>
      </c>
      <c r="BF864" s="220">
        <f>IF(N864="snížená",J864,0)</f>
        <v>0</v>
      </c>
      <c r="BG864" s="220">
        <f>IF(N864="zákl. přenesená",J864,0)</f>
        <v>0</v>
      </c>
      <c r="BH864" s="220">
        <f>IF(N864="sníž. přenesená",J864,0)</f>
        <v>0</v>
      </c>
      <c r="BI864" s="220">
        <f>IF(N864="nulová",J864,0)</f>
        <v>0</v>
      </c>
      <c r="BJ864" s="19" t="s">
        <v>79</v>
      </c>
      <c r="BK864" s="220">
        <f>ROUND(I864*H864,2)</f>
        <v>0</v>
      </c>
      <c r="BL864" s="19" t="s">
        <v>264</v>
      </c>
      <c r="BM864" s="219" t="s">
        <v>1192</v>
      </c>
    </row>
    <row r="865" s="2" customFormat="1">
      <c r="A865" s="40"/>
      <c r="B865" s="41"/>
      <c r="C865" s="42"/>
      <c r="D865" s="221" t="s">
        <v>160</v>
      </c>
      <c r="E865" s="42"/>
      <c r="F865" s="222" t="s">
        <v>1191</v>
      </c>
      <c r="G865" s="42"/>
      <c r="H865" s="42"/>
      <c r="I865" s="223"/>
      <c r="J865" s="42"/>
      <c r="K865" s="42"/>
      <c r="L865" s="46"/>
      <c r="M865" s="224"/>
      <c r="N865" s="225"/>
      <c r="O865" s="86"/>
      <c r="P865" s="86"/>
      <c r="Q865" s="86"/>
      <c r="R865" s="86"/>
      <c r="S865" s="86"/>
      <c r="T865" s="87"/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T865" s="19" t="s">
        <v>160</v>
      </c>
      <c r="AU865" s="19" t="s">
        <v>81</v>
      </c>
    </row>
    <row r="866" s="13" customFormat="1">
      <c r="A866" s="13"/>
      <c r="B866" s="228"/>
      <c r="C866" s="229"/>
      <c r="D866" s="221" t="s">
        <v>164</v>
      </c>
      <c r="E866" s="230" t="s">
        <v>19</v>
      </c>
      <c r="F866" s="231" t="s">
        <v>1193</v>
      </c>
      <c r="G866" s="229"/>
      <c r="H866" s="232">
        <v>3.8999999999999999</v>
      </c>
      <c r="I866" s="233"/>
      <c r="J866" s="229"/>
      <c r="K866" s="229"/>
      <c r="L866" s="234"/>
      <c r="M866" s="235"/>
      <c r="N866" s="236"/>
      <c r="O866" s="236"/>
      <c r="P866" s="236"/>
      <c r="Q866" s="236"/>
      <c r="R866" s="236"/>
      <c r="S866" s="236"/>
      <c r="T866" s="237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8" t="s">
        <v>164</v>
      </c>
      <c r="AU866" s="238" t="s">
        <v>81</v>
      </c>
      <c r="AV866" s="13" t="s">
        <v>81</v>
      </c>
      <c r="AW866" s="13" t="s">
        <v>33</v>
      </c>
      <c r="AX866" s="13" t="s">
        <v>79</v>
      </c>
      <c r="AY866" s="238" t="s">
        <v>152</v>
      </c>
    </row>
    <row r="867" s="2" customFormat="1" ht="16.5" customHeight="1">
      <c r="A867" s="40"/>
      <c r="B867" s="41"/>
      <c r="C867" s="261" t="s">
        <v>1194</v>
      </c>
      <c r="D867" s="261" t="s">
        <v>265</v>
      </c>
      <c r="E867" s="262" t="s">
        <v>1195</v>
      </c>
      <c r="F867" s="263" t="s">
        <v>1196</v>
      </c>
      <c r="G867" s="264" t="s">
        <v>237</v>
      </c>
      <c r="H867" s="265">
        <v>3.8999999999999999</v>
      </c>
      <c r="I867" s="266"/>
      <c r="J867" s="267">
        <f>ROUND(I867*H867,2)</f>
        <v>0</v>
      </c>
      <c r="K867" s="268"/>
      <c r="L867" s="269"/>
      <c r="M867" s="270" t="s">
        <v>19</v>
      </c>
      <c r="N867" s="271" t="s">
        <v>42</v>
      </c>
      <c r="O867" s="86"/>
      <c r="P867" s="217">
        <f>O867*H867</f>
        <v>0</v>
      </c>
      <c r="Q867" s="217">
        <v>0.0043200000000000001</v>
      </c>
      <c r="R867" s="217">
        <f>Q867*H867</f>
        <v>0.016847999999999998</v>
      </c>
      <c r="S867" s="217">
        <v>0</v>
      </c>
      <c r="T867" s="218">
        <f>S867*H867</f>
        <v>0</v>
      </c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R867" s="219" t="s">
        <v>381</v>
      </c>
      <c r="AT867" s="219" t="s">
        <v>265</v>
      </c>
      <c r="AU867" s="219" t="s">
        <v>81</v>
      </c>
      <c r="AY867" s="19" t="s">
        <v>152</v>
      </c>
      <c r="BE867" s="220">
        <f>IF(N867="základní",J867,0)</f>
        <v>0</v>
      </c>
      <c r="BF867" s="220">
        <f>IF(N867="snížená",J867,0)</f>
        <v>0</v>
      </c>
      <c r="BG867" s="220">
        <f>IF(N867="zákl. přenesená",J867,0)</f>
        <v>0</v>
      </c>
      <c r="BH867" s="220">
        <f>IF(N867="sníž. přenesená",J867,0)</f>
        <v>0</v>
      </c>
      <c r="BI867" s="220">
        <f>IF(N867="nulová",J867,0)</f>
        <v>0</v>
      </c>
      <c r="BJ867" s="19" t="s">
        <v>79</v>
      </c>
      <c r="BK867" s="220">
        <f>ROUND(I867*H867,2)</f>
        <v>0</v>
      </c>
      <c r="BL867" s="19" t="s">
        <v>264</v>
      </c>
      <c r="BM867" s="219" t="s">
        <v>1197</v>
      </c>
    </row>
    <row r="868" s="2" customFormat="1">
      <c r="A868" s="40"/>
      <c r="B868" s="41"/>
      <c r="C868" s="42"/>
      <c r="D868" s="221" t="s">
        <v>160</v>
      </c>
      <c r="E868" s="42"/>
      <c r="F868" s="222" t="s">
        <v>1196</v>
      </c>
      <c r="G868" s="42"/>
      <c r="H868" s="42"/>
      <c r="I868" s="223"/>
      <c r="J868" s="42"/>
      <c r="K868" s="42"/>
      <c r="L868" s="46"/>
      <c r="M868" s="224"/>
      <c r="N868" s="225"/>
      <c r="O868" s="86"/>
      <c r="P868" s="86"/>
      <c r="Q868" s="86"/>
      <c r="R868" s="86"/>
      <c r="S868" s="86"/>
      <c r="T868" s="87"/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T868" s="19" t="s">
        <v>160</v>
      </c>
      <c r="AU868" s="19" t="s">
        <v>81</v>
      </c>
    </row>
    <row r="869" s="2" customFormat="1" ht="16.5" customHeight="1">
      <c r="A869" s="40"/>
      <c r="B869" s="41"/>
      <c r="C869" s="261" t="s">
        <v>1198</v>
      </c>
      <c r="D869" s="261" t="s">
        <v>265</v>
      </c>
      <c r="E869" s="262" t="s">
        <v>1199</v>
      </c>
      <c r="F869" s="263" t="s">
        <v>1200</v>
      </c>
      <c r="G869" s="264" t="s">
        <v>262</v>
      </c>
      <c r="H869" s="265">
        <v>1</v>
      </c>
      <c r="I869" s="266"/>
      <c r="J869" s="267">
        <f>ROUND(I869*H869,2)</f>
        <v>0</v>
      </c>
      <c r="K869" s="268"/>
      <c r="L869" s="269"/>
      <c r="M869" s="270" t="s">
        <v>19</v>
      </c>
      <c r="N869" s="271" t="s">
        <v>42</v>
      </c>
      <c r="O869" s="86"/>
      <c r="P869" s="217">
        <f>O869*H869</f>
        <v>0</v>
      </c>
      <c r="Q869" s="217">
        <v>0</v>
      </c>
      <c r="R869" s="217">
        <f>Q869*H869</f>
        <v>0</v>
      </c>
      <c r="S869" s="217">
        <v>0</v>
      </c>
      <c r="T869" s="218">
        <f>S869*H869</f>
        <v>0</v>
      </c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R869" s="219" t="s">
        <v>381</v>
      </c>
      <c r="AT869" s="219" t="s">
        <v>265</v>
      </c>
      <c r="AU869" s="219" t="s">
        <v>81</v>
      </c>
      <c r="AY869" s="19" t="s">
        <v>152</v>
      </c>
      <c r="BE869" s="220">
        <f>IF(N869="základní",J869,0)</f>
        <v>0</v>
      </c>
      <c r="BF869" s="220">
        <f>IF(N869="snížená",J869,0)</f>
        <v>0</v>
      </c>
      <c r="BG869" s="220">
        <f>IF(N869="zákl. přenesená",J869,0)</f>
        <v>0</v>
      </c>
      <c r="BH869" s="220">
        <f>IF(N869="sníž. přenesená",J869,0)</f>
        <v>0</v>
      </c>
      <c r="BI869" s="220">
        <f>IF(N869="nulová",J869,0)</f>
        <v>0</v>
      </c>
      <c r="BJ869" s="19" t="s">
        <v>79</v>
      </c>
      <c r="BK869" s="220">
        <f>ROUND(I869*H869,2)</f>
        <v>0</v>
      </c>
      <c r="BL869" s="19" t="s">
        <v>264</v>
      </c>
      <c r="BM869" s="219" t="s">
        <v>1201</v>
      </c>
    </row>
    <row r="870" s="2" customFormat="1">
      <c r="A870" s="40"/>
      <c r="B870" s="41"/>
      <c r="C870" s="42"/>
      <c r="D870" s="221" t="s">
        <v>160</v>
      </c>
      <c r="E870" s="42"/>
      <c r="F870" s="222" t="s">
        <v>1200</v>
      </c>
      <c r="G870" s="42"/>
      <c r="H870" s="42"/>
      <c r="I870" s="223"/>
      <c r="J870" s="42"/>
      <c r="K870" s="42"/>
      <c r="L870" s="46"/>
      <c r="M870" s="224"/>
      <c r="N870" s="225"/>
      <c r="O870" s="86"/>
      <c r="P870" s="86"/>
      <c r="Q870" s="86"/>
      <c r="R870" s="86"/>
      <c r="S870" s="86"/>
      <c r="T870" s="87"/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T870" s="19" t="s">
        <v>160</v>
      </c>
      <c r="AU870" s="19" t="s">
        <v>81</v>
      </c>
    </row>
    <row r="871" s="2" customFormat="1" ht="16.5" customHeight="1">
      <c r="A871" s="40"/>
      <c r="B871" s="41"/>
      <c r="C871" s="261" t="s">
        <v>1202</v>
      </c>
      <c r="D871" s="261" t="s">
        <v>265</v>
      </c>
      <c r="E871" s="262" t="s">
        <v>1203</v>
      </c>
      <c r="F871" s="263" t="s">
        <v>1204</v>
      </c>
      <c r="G871" s="264" t="s">
        <v>262</v>
      </c>
      <c r="H871" s="265">
        <v>1</v>
      </c>
      <c r="I871" s="266"/>
      <c r="J871" s="267">
        <f>ROUND(I871*H871,2)</f>
        <v>0</v>
      </c>
      <c r="K871" s="268"/>
      <c r="L871" s="269"/>
      <c r="M871" s="270" t="s">
        <v>19</v>
      </c>
      <c r="N871" s="271" t="s">
        <v>42</v>
      </c>
      <c r="O871" s="86"/>
      <c r="P871" s="217">
        <f>O871*H871</f>
        <v>0</v>
      </c>
      <c r="Q871" s="217">
        <v>0</v>
      </c>
      <c r="R871" s="217">
        <f>Q871*H871</f>
        <v>0</v>
      </c>
      <c r="S871" s="217">
        <v>0</v>
      </c>
      <c r="T871" s="218">
        <f>S871*H871</f>
        <v>0</v>
      </c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R871" s="219" t="s">
        <v>381</v>
      </c>
      <c r="AT871" s="219" t="s">
        <v>265</v>
      </c>
      <c r="AU871" s="219" t="s">
        <v>81</v>
      </c>
      <c r="AY871" s="19" t="s">
        <v>152</v>
      </c>
      <c r="BE871" s="220">
        <f>IF(N871="základní",J871,0)</f>
        <v>0</v>
      </c>
      <c r="BF871" s="220">
        <f>IF(N871="snížená",J871,0)</f>
        <v>0</v>
      </c>
      <c r="BG871" s="220">
        <f>IF(N871="zákl. přenesená",J871,0)</f>
        <v>0</v>
      </c>
      <c r="BH871" s="220">
        <f>IF(N871="sníž. přenesená",J871,0)</f>
        <v>0</v>
      </c>
      <c r="BI871" s="220">
        <f>IF(N871="nulová",J871,0)</f>
        <v>0</v>
      </c>
      <c r="BJ871" s="19" t="s">
        <v>79</v>
      </c>
      <c r="BK871" s="220">
        <f>ROUND(I871*H871,2)</f>
        <v>0</v>
      </c>
      <c r="BL871" s="19" t="s">
        <v>264</v>
      </c>
      <c r="BM871" s="219" t="s">
        <v>1205</v>
      </c>
    </row>
    <row r="872" s="2" customFormat="1">
      <c r="A872" s="40"/>
      <c r="B872" s="41"/>
      <c r="C872" s="42"/>
      <c r="D872" s="221" t="s">
        <v>160</v>
      </c>
      <c r="E872" s="42"/>
      <c r="F872" s="222" t="s">
        <v>1204</v>
      </c>
      <c r="G872" s="42"/>
      <c r="H872" s="42"/>
      <c r="I872" s="223"/>
      <c r="J872" s="42"/>
      <c r="K872" s="42"/>
      <c r="L872" s="46"/>
      <c r="M872" s="224"/>
      <c r="N872" s="225"/>
      <c r="O872" s="86"/>
      <c r="P872" s="86"/>
      <c r="Q872" s="86"/>
      <c r="R872" s="86"/>
      <c r="S872" s="86"/>
      <c r="T872" s="87"/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T872" s="19" t="s">
        <v>160</v>
      </c>
      <c r="AU872" s="19" t="s">
        <v>81</v>
      </c>
    </row>
    <row r="873" s="2" customFormat="1" ht="24.15" customHeight="1">
      <c r="A873" s="40"/>
      <c r="B873" s="41"/>
      <c r="C873" s="207" t="s">
        <v>1206</v>
      </c>
      <c r="D873" s="207" t="s">
        <v>154</v>
      </c>
      <c r="E873" s="208" t="s">
        <v>1207</v>
      </c>
      <c r="F873" s="209" t="s">
        <v>1208</v>
      </c>
      <c r="G873" s="210" t="s">
        <v>202</v>
      </c>
      <c r="H873" s="211">
        <v>0.017999999999999999</v>
      </c>
      <c r="I873" s="212"/>
      <c r="J873" s="213">
        <f>ROUND(I873*H873,2)</f>
        <v>0</v>
      </c>
      <c r="K873" s="214"/>
      <c r="L873" s="46"/>
      <c r="M873" s="215" t="s">
        <v>19</v>
      </c>
      <c r="N873" s="216" t="s">
        <v>42</v>
      </c>
      <c r="O873" s="86"/>
      <c r="P873" s="217">
        <f>O873*H873</f>
        <v>0</v>
      </c>
      <c r="Q873" s="217">
        <v>0</v>
      </c>
      <c r="R873" s="217">
        <f>Q873*H873</f>
        <v>0</v>
      </c>
      <c r="S873" s="217">
        <v>0</v>
      </c>
      <c r="T873" s="218">
        <f>S873*H873</f>
        <v>0</v>
      </c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R873" s="219" t="s">
        <v>264</v>
      </c>
      <c r="AT873" s="219" t="s">
        <v>154</v>
      </c>
      <c r="AU873" s="219" t="s">
        <v>81</v>
      </c>
      <c r="AY873" s="19" t="s">
        <v>152</v>
      </c>
      <c r="BE873" s="220">
        <f>IF(N873="základní",J873,0)</f>
        <v>0</v>
      </c>
      <c r="BF873" s="220">
        <f>IF(N873="snížená",J873,0)</f>
        <v>0</v>
      </c>
      <c r="BG873" s="220">
        <f>IF(N873="zákl. přenesená",J873,0)</f>
        <v>0</v>
      </c>
      <c r="BH873" s="220">
        <f>IF(N873="sníž. přenesená",J873,0)</f>
        <v>0</v>
      </c>
      <c r="BI873" s="220">
        <f>IF(N873="nulová",J873,0)</f>
        <v>0</v>
      </c>
      <c r="BJ873" s="19" t="s">
        <v>79</v>
      </c>
      <c r="BK873" s="220">
        <f>ROUND(I873*H873,2)</f>
        <v>0</v>
      </c>
      <c r="BL873" s="19" t="s">
        <v>264</v>
      </c>
      <c r="BM873" s="219" t="s">
        <v>1209</v>
      </c>
    </row>
    <row r="874" s="2" customFormat="1">
      <c r="A874" s="40"/>
      <c r="B874" s="41"/>
      <c r="C874" s="42"/>
      <c r="D874" s="221" t="s">
        <v>160</v>
      </c>
      <c r="E874" s="42"/>
      <c r="F874" s="222" t="s">
        <v>1208</v>
      </c>
      <c r="G874" s="42"/>
      <c r="H874" s="42"/>
      <c r="I874" s="223"/>
      <c r="J874" s="42"/>
      <c r="K874" s="42"/>
      <c r="L874" s="46"/>
      <c r="M874" s="224"/>
      <c r="N874" s="225"/>
      <c r="O874" s="86"/>
      <c r="P874" s="86"/>
      <c r="Q874" s="86"/>
      <c r="R874" s="86"/>
      <c r="S874" s="86"/>
      <c r="T874" s="87"/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T874" s="19" t="s">
        <v>160</v>
      </c>
      <c r="AU874" s="19" t="s">
        <v>81</v>
      </c>
    </row>
    <row r="875" s="12" customFormat="1" ht="22.8" customHeight="1">
      <c r="A875" s="12"/>
      <c r="B875" s="191"/>
      <c r="C875" s="192"/>
      <c r="D875" s="193" t="s">
        <v>70</v>
      </c>
      <c r="E875" s="205" t="s">
        <v>1210</v>
      </c>
      <c r="F875" s="205" t="s">
        <v>1211</v>
      </c>
      <c r="G875" s="192"/>
      <c r="H875" s="192"/>
      <c r="I875" s="195"/>
      <c r="J875" s="206">
        <f>BK875</f>
        <v>0</v>
      </c>
      <c r="K875" s="192"/>
      <c r="L875" s="197"/>
      <c r="M875" s="198"/>
      <c r="N875" s="199"/>
      <c r="O875" s="199"/>
      <c r="P875" s="200">
        <f>SUM(P876:P933)</f>
        <v>0</v>
      </c>
      <c r="Q875" s="199"/>
      <c r="R875" s="200">
        <f>SUM(R876:R933)</f>
        <v>1.1706755199999999</v>
      </c>
      <c r="S875" s="199"/>
      <c r="T875" s="201">
        <f>SUM(T876:T933)</f>
        <v>0</v>
      </c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R875" s="202" t="s">
        <v>81</v>
      </c>
      <c r="AT875" s="203" t="s">
        <v>70</v>
      </c>
      <c r="AU875" s="203" t="s">
        <v>79</v>
      </c>
      <c r="AY875" s="202" t="s">
        <v>152</v>
      </c>
      <c r="BK875" s="204">
        <f>SUM(BK876:BK933)</f>
        <v>0</v>
      </c>
    </row>
    <row r="876" s="2" customFormat="1" ht="21.75" customHeight="1">
      <c r="A876" s="40"/>
      <c r="B876" s="41"/>
      <c r="C876" s="207" t="s">
        <v>1212</v>
      </c>
      <c r="D876" s="207" t="s">
        <v>154</v>
      </c>
      <c r="E876" s="208" t="s">
        <v>1213</v>
      </c>
      <c r="F876" s="209" t="s">
        <v>1214</v>
      </c>
      <c r="G876" s="210" t="s">
        <v>237</v>
      </c>
      <c r="H876" s="211">
        <v>40.579999999999998</v>
      </c>
      <c r="I876" s="212"/>
      <c r="J876" s="213">
        <f>ROUND(I876*H876,2)</f>
        <v>0</v>
      </c>
      <c r="K876" s="214"/>
      <c r="L876" s="46"/>
      <c r="M876" s="215" t="s">
        <v>19</v>
      </c>
      <c r="N876" s="216" t="s">
        <v>42</v>
      </c>
      <c r="O876" s="86"/>
      <c r="P876" s="217">
        <f>O876*H876</f>
        <v>0</v>
      </c>
      <c r="Q876" s="217">
        <v>0.00062</v>
      </c>
      <c r="R876" s="217">
        <f>Q876*H876</f>
        <v>0.025159599999999997</v>
      </c>
      <c r="S876" s="217">
        <v>0</v>
      </c>
      <c r="T876" s="218">
        <f>S876*H876</f>
        <v>0</v>
      </c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R876" s="219" t="s">
        <v>264</v>
      </c>
      <c r="AT876" s="219" t="s">
        <v>154</v>
      </c>
      <c r="AU876" s="219" t="s">
        <v>81</v>
      </c>
      <c r="AY876" s="19" t="s">
        <v>152</v>
      </c>
      <c r="BE876" s="220">
        <f>IF(N876="základní",J876,0)</f>
        <v>0</v>
      </c>
      <c r="BF876" s="220">
        <f>IF(N876="snížená",J876,0)</f>
        <v>0</v>
      </c>
      <c r="BG876" s="220">
        <f>IF(N876="zákl. přenesená",J876,0)</f>
        <v>0</v>
      </c>
      <c r="BH876" s="220">
        <f>IF(N876="sníž. přenesená",J876,0)</f>
        <v>0</v>
      </c>
      <c r="BI876" s="220">
        <f>IF(N876="nulová",J876,0)</f>
        <v>0</v>
      </c>
      <c r="BJ876" s="19" t="s">
        <v>79</v>
      </c>
      <c r="BK876" s="220">
        <f>ROUND(I876*H876,2)</f>
        <v>0</v>
      </c>
      <c r="BL876" s="19" t="s">
        <v>264</v>
      </c>
      <c r="BM876" s="219" t="s">
        <v>1215</v>
      </c>
    </row>
    <row r="877" s="2" customFormat="1">
      <c r="A877" s="40"/>
      <c r="B877" s="41"/>
      <c r="C877" s="42"/>
      <c r="D877" s="221" t="s">
        <v>160</v>
      </c>
      <c r="E877" s="42"/>
      <c r="F877" s="222" t="s">
        <v>1214</v>
      </c>
      <c r="G877" s="42"/>
      <c r="H877" s="42"/>
      <c r="I877" s="223"/>
      <c r="J877" s="42"/>
      <c r="K877" s="42"/>
      <c r="L877" s="46"/>
      <c r="M877" s="224"/>
      <c r="N877" s="225"/>
      <c r="O877" s="86"/>
      <c r="P877" s="86"/>
      <c r="Q877" s="86"/>
      <c r="R877" s="86"/>
      <c r="S877" s="86"/>
      <c r="T877" s="87"/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T877" s="19" t="s">
        <v>160</v>
      </c>
      <c r="AU877" s="19" t="s">
        <v>81</v>
      </c>
    </row>
    <row r="878" s="13" customFormat="1">
      <c r="A878" s="13"/>
      <c r="B878" s="228"/>
      <c r="C878" s="229"/>
      <c r="D878" s="221" t="s">
        <v>164</v>
      </c>
      <c r="E878" s="230" t="s">
        <v>19</v>
      </c>
      <c r="F878" s="231" t="s">
        <v>1216</v>
      </c>
      <c r="G878" s="229"/>
      <c r="H878" s="232">
        <v>9.4900000000000002</v>
      </c>
      <c r="I878" s="233"/>
      <c r="J878" s="229"/>
      <c r="K878" s="229"/>
      <c r="L878" s="234"/>
      <c r="M878" s="235"/>
      <c r="N878" s="236"/>
      <c r="O878" s="236"/>
      <c r="P878" s="236"/>
      <c r="Q878" s="236"/>
      <c r="R878" s="236"/>
      <c r="S878" s="236"/>
      <c r="T878" s="237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38" t="s">
        <v>164</v>
      </c>
      <c r="AU878" s="238" t="s">
        <v>81</v>
      </c>
      <c r="AV878" s="13" t="s">
        <v>81</v>
      </c>
      <c r="AW878" s="13" t="s">
        <v>33</v>
      </c>
      <c r="AX878" s="13" t="s">
        <v>71</v>
      </c>
      <c r="AY878" s="238" t="s">
        <v>152</v>
      </c>
    </row>
    <row r="879" s="13" customFormat="1">
      <c r="A879" s="13"/>
      <c r="B879" s="228"/>
      <c r="C879" s="229"/>
      <c r="D879" s="221" t="s">
        <v>164</v>
      </c>
      <c r="E879" s="230" t="s">
        <v>19</v>
      </c>
      <c r="F879" s="231" t="s">
        <v>1217</v>
      </c>
      <c r="G879" s="229"/>
      <c r="H879" s="232">
        <v>6.3899999999999997</v>
      </c>
      <c r="I879" s="233"/>
      <c r="J879" s="229"/>
      <c r="K879" s="229"/>
      <c r="L879" s="234"/>
      <c r="M879" s="235"/>
      <c r="N879" s="236"/>
      <c r="O879" s="236"/>
      <c r="P879" s="236"/>
      <c r="Q879" s="236"/>
      <c r="R879" s="236"/>
      <c r="S879" s="236"/>
      <c r="T879" s="237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38" t="s">
        <v>164</v>
      </c>
      <c r="AU879" s="238" t="s">
        <v>81</v>
      </c>
      <c r="AV879" s="13" t="s">
        <v>81</v>
      </c>
      <c r="AW879" s="13" t="s">
        <v>33</v>
      </c>
      <c r="AX879" s="13" t="s">
        <v>71</v>
      </c>
      <c r="AY879" s="238" t="s">
        <v>152</v>
      </c>
    </row>
    <row r="880" s="13" customFormat="1">
      <c r="A880" s="13"/>
      <c r="B880" s="228"/>
      <c r="C880" s="229"/>
      <c r="D880" s="221" t="s">
        <v>164</v>
      </c>
      <c r="E880" s="230" t="s">
        <v>19</v>
      </c>
      <c r="F880" s="231" t="s">
        <v>1218</v>
      </c>
      <c r="G880" s="229"/>
      <c r="H880" s="232">
        <v>8.3000000000000007</v>
      </c>
      <c r="I880" s="233"/>
      <c r="J880" s="229"/>
      <c r="K880" s="229"/>
      <c r="L880" s="234"/>
      <c r="M880" s="235"/>
      <c r="N880" s="236"/>
      <c r="O880" s="236"/>
      <c r="P880" s="236"/>
      <c r="Q880" s="236"/>
      <c r="R880" s="236"/>
      <c r="S880" s="236"/>
      <c r="T880" s="237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8" t="s">
        <v>164</v>
      </c>
      <c r="AU880" s="238" t="s">
        <v>81</v>
      </c>
      <c r="AV880" s="13" t="s">
        <v>81</v>
      </c>
      <c r="AW880" s="13" t="s">
        <v>33</v>
      </c>
      <c r="AX880" s="13" t="s">
        <v>71</v>
      </c>
      <c r="AY880" s="238" t="s">
        <v>152</v>
      </c>
    </row>
    <row r="881" s="13" customFormat="1">
      <c r="A881" s="13"/>
      <c r="B881" s="228"/>
      <c r="C881" s="229"/>
      <c r="D881" s="221" t="s">
        <v>164</v>
      </c>
      <c r="E881" s="230" t="s">
        <v>19</v>
      </c>
      <c r="F881" s="231" t="s">
        <v>1219</v>
      </c>
      <c r="G881" s="229"/>
      <c r="H881" s="232">
        <v>10.800000000000001</v>
      </c>
      <c r="I881" s="233"/>
      <c r="J881" s="229"/>
      <c r="K881" s="229"/>
      <c r="L881" s="234"/>
      <c r="M881" s="235"/>
      <c r="N881" s="236"/>
      <c r="O881" s="236"/>
      <c r="P881" s="236"/>
      <c r="Q881" s="236"/>
      <c r="R881" s="236"/>
      <c r="S881" s="236"/>
      <c r="T881" s="237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8" t="s">
        <v>164</v>
      </c>
      <c r="AU881" s="238" t="s">
        <v>81</v>
      </c>
      <c r="AV881" s="13" t="s">
        <v>81</v>
      </c>
      <c r="AW881" s="13" t="s">
        <v>33</v>
      </c>
      <c r="AX881" s="13" t="s">
        <v>71</v>
      </c>
      <c r="AY881" s="238" t="s">
        <v>152</v>
      </c>
    </row>
    <row r="882" s="13" customFormat="1">
      <c r="A882" s="13"/>
      <c r="B882" s="228"/>
      <c r="C882" s="229"/>
      <c r="D882" s="221" t="s">
        <v>164</v>
      </c>
      <c r="E882" s="230" t="s">
        <v>19</v>
      </c>
      <c r="F882" s="231" t="s">
        <v>1220</v>
      </c>
      <c r="G882" s="229"/>
      <c r="H882" s="232">
        <v>5.5999999999999996</v>
      </c>
      <c r="I882" s="233"/>
      <c r="J882" s="229"/>
      <c r="K882" s="229"/>
      <c r="L882" s="234"/>
      <c r="M882" s="235"/>
      <c r="N882" s="236"/>
      <c r="O882" s="236"/>
      <c r="P882" s="236"/>
      <c r="Q882" s="236"/>
      <c r="R882" s="236"/>
      <c r="S882" s="236"/>
      <c r="T882" s="237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8" t="s">
        <v>164</v>
      </c>
      <c r="AU882" s="238" t="s">
        <v>81</v>
      </c>
      <c r="AV882" s="13" t="s">
        <v>81</v>
      </c>
      <c r="AW882" s="13" t="s">
        <v>33</v>
      </c>
      <c r="AX882" s="13" t="s">
        <v>71</v>
      </c>
      <c r="AY882" s="238" t="s">
        <v>152</v>
      </c>
    </row>
    <row r="883" s="14" customFormat="1">
      <c r="A883" s="14"/>
      <c r="B883" s="239"/>
      <c r="C883" s="240"/>
      <c r="D883" s="221" t="s">
        <v>164</v>
      </c>
      <c r="E883" s="241" t="s">
        <v>19</v>
      </c>
      <c r="F883" s="242" t="s">
        <v>169</v>
      </c>
      <c r="G883" s="240"/>
      <c r="H883" s="243">
        <v>40.580000000000005</v>
      </c>
      <c r="I883" s="244"/>
      <c r="J883" s="240"/>
      <c r="K883" s="240"/>
      <c r="L883" s="245"/>
      <c r="M883" s="246"/>
      <c r="N883" s="247"/>
      <c r="O883" s="247"/>
      <c r="P883" s="247"/>
      <c r="Q883" s="247"/>
      <c r="R883" s="247"/>
      <c r="S883" s="247"/>
      <c r="T883" s="248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49" t="s">
        <v>164</v>
      </c>
      <c r="AU883" s="249" t="s">
        <v>81</v>
      </c>
      <c r="AV883" s="14" t="s">
        <v>158</v>
      </c>
      <c r="AW883" s="14" t="s">
        <v>33</v>
      </c>
      <c r="AX883" s="14" t="s">
        <v>79</v>
      </c>
      <c r="AY883" s="249" t="s">
        <v>152</v>
      </c>
    </row>
    <row r="884" s="2" customFormat="1" ht="16.5" customHeight="1">
      <c r="A884" s="40"/>
      <c r="B884" s="41"/>
      <c r="C884" s="261" t="s">
        <v>1221</v>
      </c>
      <c r="D884" s="261" t="s">
        <v>265</v>
      </c>
      <c r="E884" s="262" t="s">
        <v>1222</v>
      </c>
      <c r="F884" s="263" t="s">
        <v>1223</v>
      </c>
      <c r="G884" s="264" t="s">
        <v>262</v>
      </c>
      <c r="H884" s="265">
        <v>280</v>
      </c>
      <c r="I884" s="266"/>
      <c r="J884" s="267">
        <f>ROUND(I884*H884,2)</f>
        <v>0</v>
      </c>
      <c r="K884" s="268"/>
      <c r="L884" s="269"/>
      <c r="M884" s="270" t="s">
        <v>19</v>
      </c>
      <c r="N884" s="271" t="s">
        <v>42</v>
      </c>
      <c r="O884" s="86"/>
      <c r="P884" s="217">
        <f>O884*H884</f>
        <v>0</v>
      </c>
      <c r="Q884" s="217">
        <v>0.00044999999999999999</v>
      </c>
      <c r="R884" s="217">
        <f>Q884*H884</f>
        <v>0.126</v>
      </c>
      <c r="S884" s="217">
        <v>0</v>
      </c>
      <c r="T884" s="218">
        <f>S884*H884</f>
        <v>0</v>
      </c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R884" s="219" t="s">
        <v>381</v>
      </c>
      <c r="AT884" s="219" t="s">
        <v>265</v>
      </c>
      <c r="AU884" s="219" t="s">
        <v>81</v>
      </c>
      <c r="AY884" s="19" t="s">
        <v>152</v>
      </c>
      <c r="BE884" s="220">
        <f>IF(N884="základní",J884,0)</f>
        <v>0</v>
      </c>
      <c r="BF884" s="220">
        <f>IF(N884="snížená",J884,0)</f>
        <v>0</v>
      </c>
      <c r="BG884" s="220">
        <f>IF(N884="zákl. přenesená",J884,0)</f>
        <v>0</v>
      </c>
      <c r="BH884" s="220">
        <f>IF(N884="sníž. přenesená",J884,0)</f>
        <v>0</v>
      </c>
      <c r="BI884" s="220">
        <f>IF(N884="nulová",J884,0)</f>
        <v>0</v>
      </c>
      <c r="BJ884" s="19" t="s">
        <v>79</v>
      </c>
      <c r="BK884" s="220">
        <f>ROUND(I884*H884,2)</f>
        <v>0</v>
      </c>
      <c r="BL884" s="19" t="s">
        <v>264</v>
      </c>
      <c r="BM884" s="219" t="s">
        <v>1224</v>
      </c>
    </row>
    <row r="885" s="2" customFormat="1">
      <c r="A885" s="40"/>
      <c r="B885" s="41"/>
      <c r="C885" s="42"/>
      <c r="D885" s="221" t="s">
        <v>160</v>
      </c>
      <c r="E885" s="42"/>
      <c r="F885" s="222" t="s">
        <v>1223</v>
      </c>
      <c r="G885" s="42"/>
      <c r="H885" s="42"/>
      <c r="I885" s="223"/>
      <c r="J885" s="42"/>
      <c r="K885" s="42"/>
      <c r="L885" s="46"/>
      <c r="M885" s="224"/>
      <c r="N885" s="225"/>
      <c r="O885" s="86"/>
      <c r="P885" s="86"/>
      <c r="Q885" s="86"/>
      <c r="R885" s="86"/>
      <c r="S885" s="86"/>
      <c r="T885" s="87"/>
      <c r="U885" s="40"/>
      <c r="V885" s="40"/>
      <c r="W885" s="40"/>
      <c r="X885" s="40"/>
      <c r="Y885" s="40"/>
      <c r="Z885" s="40"/>
      <c r="AA885" s="40"/>
      <c r="AB885" s="40"/>
      <c r="AC885" s="40"/>
      <c r="AD885" s="40"/>
      <c r="AE885" s="40"/>
      <c r="AT885" s="19" t="s">
        <v>160</v>
      </c>
      <c r="AU885" s="19" t="s">
        <v>81</v>
      </c>
    </row>
    <row r="886" s="13" customFormat="1">
      <c r="A886" s="13"/>
      <c r="B886" s="228"/>
      <c r="C886" s="229"/>
      <c r="D886" s="221" t="s">
        <v>164</v>
      </c>
      <c r="E886" s="230" t="s">
        <v>19</v>
      </c>
      <c r="F886" s="231" t="s">
        <v>1225</v>
      </c>
      <c r="G886" s="229"/>
      <c r="H886" s="232">
        <v>280</v>
      </c>
      <c r="I886" s="233"/>
      <c r="J886" s="229"/>
      <c r="K886" s="229"/>
      <c r="L886" s="234"/>
      <c r="M886" s="235"/>
      <c r="N886" s="236"/>
      <c r="O886" s="236"/>
      <c r="P886" s="236"/>
      <c r="Q886" s="236"/>
      <c r="R886" s="236"/>
      <c r="S886" s="236"/>
      <c r="T886" s="237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8" t="s">
        <v>164</v>
      </c>
      <c r="AU886" s="238" t="s">
        <v>81</v>
      </c>
      <c r="AV886" s="13" t="s">
        <v>81</v>
      </c>
      <c r="AW886" s="13" t="s">
        <v>33</v>
      </c>
      <c r="AX886" s="13" t="s">
        <v>79</v>
      </c>
      <c r="AY886" s="238" t="s">
        <v>152</v>
      </c>
    </row>
    <row r="887" s="2" customFormat="1" ht="24.15" customHeight="1">
      <c r="A887" s="40"/>
      <c r="B887" s="41"/>
      <c r="C887" s="207" t="s">
        <v>1226</v>
      </c>
      <c r="D887" s="207" t="s">
        <v>154</v>
      </c>
      <c r="E887" s="208" t="s">
        <v>1227</v>
      </c>
      <c r="F887" s="209" t="s">
        <v>1228</v>
      </c>
      <c r="G887" s="210" t="s">
        <v>237</v>
      </c>
      <c r="H887" s="211">
        <v>39.600000000000001</v>
      </c>
      <c r="I887" s="212"/>
      <c r="J887" s="213">
        <f>ROUND(I887*H887,2)</f>
        <v>0</v>
      </c>
      <c r="K887" s="214"/>
      <c r="L887" s="46"/>
      <c r="M887" s="215" t="s">
        <v>19</v>
      </c>
      <c r="N887" s="216" t="s">
        <v>42</v>
      </c>
      <c r="O887" s="86"/>
      <c r="P887" s="217">
        <f>O887*H887</f>
        <v>0</v>
      </c>
      <c r="Q887" s="217">
        <v>0.00062</v>
      </c>
      <c r="R887" s="217">
        <f>Q887*H887</f>
        <v>0.024552000000000001</v>
      </c>
      <c r="S887" s="217">
        <v>0</v>
      </c>
      <c r="T887" s="218">
        <f>S887*H887</f>
        <v>0</v>
      </c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R887" s="219" t="s">
        <v>264</v>
      </c>
      <c r="AT887" s="219" t="s">
        <v>154</v>
      </c>
      <c r="AU887" s="219" t="s">
        <v>81</v>
      </c>
      <c r="AY887" s="19" t="s">
        <v>152</v>
      </c>
      <c r="BE887" s="220">
        <f>IF(N887="základní",J887,0)</f>
        <v>0</v>
      </c>
      <c r="BF887" s="220">
        <f>IF(N887="snížená",J887,0)</f>
        <v>0</v>
      </c>
      <c r="BG887" s="220">
        <f>IF(N887="zákl. přenesená",J887,0)</f>
        <v>0</v>
      </c>
      <c r="BH887" s="220">
        <f>IF(N887="sníž. přenesená",J887,0)</f>
        <v>0</v>
      </c>
      <c r="BI887" s="220">
        <f>IF(N887="nulová",J887,0)</f>
        <v>0</v>
      </c>
      <c r="BJ887" s="19" t="s">
        <v>79</v>
      </c>
      <c r="BK887" s="220">
        <f>ROUND(I887*H887,2)</f>
        <v>0</v>
      </c>
      <c r="BL887" s="19" t="s">
        <v>264</v>
      </c>
      <c r="BM887" s="219" t="s">
        <v>1229</v>
      </c>
    </row>
    <row r="888" s="2" customFormat="1">
      <c r="A888" s="40"/>
      <c r="B888" s="41"/>
      <c r="C888" s="42"/>
      <c r="D888" s="221" t="s">
        <v>160</v>
      </c>
      <c r="E888" s="42"/>
      <c r="F888" s="222" t="s">
        <v>1228</v>
      </c>
      <c r="G888" s="42"/>
      <c r="H888" s="42"/>
      <c r="I888" s="223"/>
      <c r="J888" s="42"/>
      <c r="K888" s="42"/>
      <c r="L888" s="46"/>
      <c r="M888" s="224"/>
      <c r="N888" s="225"/>
      <c r="O888" s="86"/>
      <c r="P888" s="86"/>
      <c r="Q888" s="86"/>
      <c r="R888" s="86"/>
      <c r="S888" s="86"/>
      <c r="T888" s="87"/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T888" s="19" t="s">
        <v>160</v>
      </c>
      <c r="AU888" s="19" t="s">
        <v>81</v>
      </c>
    </row>
    <row r="889" s="13" customFormat="1">
      <c r="A889" s="13"/>
      <c r="B889" s="228"/>
      <c r="C889" s="229"/>
      <c r="D889" s="221" t="s">
        <v>164</v>
      </c>
      <c r="E889" s="230" t="s">
        <v>19</v>
      </c>
      <c r="F889" s="231" t="s">
        <v>1230</v>
      </c>
      <c r="G889" s="229"/>
      <c r="H889" s="232">
        <v>11.699999999999999</v>
      </c>
      <c r="I889" s="233"/>
      <c r="J889" s="229"/>
      <c r="K889" s="229"/>
      <c r="L889" s="234"/>
      <c r="M889" s="235"/>
      <c r="N889" s="236"/>
      <c r="O889" s="236"/>
      <c r="P889" s="236"/>
      <c r="Q889" s="236"/>
      <c r="R889" s="236"/>
      <c r="S889" s="236"/>
      <c r="T889" s="237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38" t="s">
        <v>164</v>
      </c>
      <c r="AU889" s="238" t="s">
        <v>81</v>
      </c>
      <c r="AV889" s="13" t="s">
        <v>81</v>
      </c>
      <c r="AW889" s="13" t="s">
        <v>33</v>
      </c>
      <c r="AX889" s="13" t="s">
        <v>71</v>
      </c>
      <c r="AY889" s="238" t="s">
        <v>152</v>
      </c>
    </row>
    <row r="890" s="13" customFormat="1">
      <c r="A890" s="13"/>
      <c r="B890" s="228"/>
      <c r="C890" s="229"/>
      <c r="D890" s="221" t="s">
        <v>164</v>
      </c>
      <c r="E890" s="230" t="s">
        <v>19</v>
      </c>
      <c r="F890" s="231" t="s">
        <v>1231</v>
      </c>
      <c r="G890" s="229"/>
      <c r="H890" s="232">
        <v>18.899999999999999</v>
      </c>
      <c r="I890" s="233"/>
      <c r="J890" s="229"/>
      <c r="K890" s="229"/>
      <c r="L890" s="234"/>
      <c r="M890" s="235"/>
      <c r="N890" s="236"/>
      <c r="O890" s="236"/>
      <c r="P890" s="236"/>
      <c r="Q890" s="236"/>
      <c r="R890" s="236"/>
      <c r="S890" s="236"/>
      <c r="T890" s="237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8" t="s">
        <v>164</v>
      </c>
      <c r="AU890" s="238" t="s">
        <v>81</v>
      </c>
      <c r="AV890" s="13" t="s">
        <v>81</v>
      </c>
      <c r="AW890" s="13" t="s">
        <v>33</v>
      </c>
      <c r="AX890" s="13" t="s">
        <v>71</v>
      </c>
      <c r="AY890" s="238" t="s">
        <v>152</v>
      </c>
    </row>
    <row r="891" s="13" customFormat="1">
      <c r="A891" s="13"/>
      <c r="B891" s="228"/>
      <c r="C891" s="229"/>
      <c r="D891" s="221" t="s">
        <v>164</v>
      </c>
      <c r="E891" s="230" t="s">
        <v>19</v>
      </c>
      <c r="F891" s="231" t="s">
        <v>1232</v>
      </c>
      <c r="G891" s="229"/>
      <c r="H891" s="232">
        <v>9</v>
      </c>
      <c r="I891" s="233"/>
      <c r="J891" s="229"/>
      <c r="K891" s="229"/>
      <c r="L891" s="234"/>
      <c r="M891" s="235"/>
      <c r="N891" s="236"/>
      <c r="O891" s="236"/>
      <c r="P891" s="236"/>
      <c r="Q891" s="236"/>
      <c r="R891" s="236"/>
      <c r="S891" s="236"/>
      <c r="T891" s="237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8" t="s">
        <v>164</v>
      </c>
      <c r="AU891" s="238" t="s">
        <v>81</v>
      </c>
      <c r="AV891" s="13" t="s">
        <v>81</v>
      </c>
      <c r="AW891" s="13" t="s">
        <v>33</v>
      </c>
      <c r="AX891" s="13" t="s">
        <v>71</v>
      </c>
      <c r="AY891" s="238" t="s">
        <v>152</v>
      </c>
    </row>
    <row r="892" s="14" customFormat="1">
      <c r="A892" s="14"/>
      <c r="B892" s="239"/>
      <c r="C892" s="240"/>
      <c r="D892" s="221" t="s">
        <v>164</v>
      </c>
      <c r="E892" s="241" t="s">
        <v>19</v>
      </c>
      <c r="F892" s="242" t="s">
        <v>169</v>
      </c>
      <c r="G892" s="240"/>
      <c r="H892" s="243">
        <v>39.599999999999994</v>
      </c>
      <c r="I892" s="244"/>
      <c r="J892" s="240"/>
      <c r="K892" s="240"/>
      <c r="L892" s="245"/>
      <c r="M892" s="246"/>
      <c r="N892" s="247"/>
      <c r="O892" s="247"/>
      <c r="P892" s="247"/>
      <c r="Q892" s="247"/>
      <c r="R892" s="247"/>
      <c r="S892" s="247"/>
      <c r="T892" s="248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49" t="s">
        <v>164</v>
      </c>
      <c r="AU892" s="249" t="s">
        <v>81</v>
      </c>
      <c r="AV892" s="14" t="s">
        <v>158</v>
      </c>
      <c r="AW892" s="14" t="s">
        <v>33</v>
      </c>
      <c r="AX892" s="14" t="s">
        <v>79</v>
      </c>
      <c r="AY892" s="249" t="s">
        <v>152</v>
      </c>
    </row>
    <row r="893" s="2" customFormat="1" ht="24.15" customHeight="1">
      <c r="A893" s="40"/>
      <c r="B893" s="41"/>
      <c r="C893" s="207" t="s">
        <v>1233</v>
      </c>
      <c r="D893" s="207" t="s">
        <v>154</v>
      </c>
      <c r="E893" s="208" t="s">
        <v>1234</v>
      </c>
      <c r="F893" s="209" t="s">
        <v>1235</v>
      </c>
      <c r="G893" s="210" t="s">
        <v>211</v>
      </c>
      <c r="H893" s="211">
        <v>27.408000000000001</v>
      </c>
      <c r="I893" s="212"/>
      <c r="J893" s="213">
        <f>ROUND(I893*H893,2)</f>
        <v>0</v>
      </c>
      <c r="K893" s="214"/>
      <c r="L893" s="46"/>
      <c r="M893" s="215" t="s">
        <v>19</v>
      </c>
      <c r="N893" s="216" t="s">
        <v>42</v>
      </c>
      <c r="O893" s="86"/>
      <c r="P893" s="217">
        <f>O893*H893</f>
        <v>0</v>
      </c>
      <c r="Q893" s="217">
        <v>0.0068900000000000003</v>
      </c>
      <c r="R893" s="217">
        <f>Q893*H893</f>
        <v>0.18884112000000003</v>
      </c>
      <c r="S893" s="217">
        <v>0</v>
      </c>
      <c r="T893" s="218">
        <f>S893*H893</f>
        <v>0</v>
      </c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  <c r="AR893" s="219" t="s">
        <v>264</v>
      </c>
      <c r="AT893" s="219" t="s">
        <v>154</v>
      </c>
      <c r="AU893" s="219" t="s">
        <v>81</v>
      </c>
      <c r="AY893" s="19" t="s">
        <v>152</v>
      </c>
      <c r="BE893" s="220">
        <f>IF(N893="základní",J893,0)</f>
        <v>0</v>
      </c>
      <c r="BF893" s="220">
        <f>IF(N893="snížená",J893,0)</f>
        <v>0</v>
      </c>
      <c r="BG893" s="220">
        <f>IF(N893="zákl. přenesená",J893,0)</f>
        <v>0</v>
      </c>
      <c r="BH893" s="220">
        <f>IF(N893="sníž. přenesená",J893,0)</f>
        <v>0</v>
      </c>
      <c r="BI893" s="220">
        <f>IF(N893="nulová",J893,0)</f>
        <v>0</v>
      </c>
      <c r="BJ893" s="19" t="s">
        <v>79</v>
      </c>
      <c r="BK893" s="220">
        <f>ROUND(I893*H893,2)</f>
        <v>0</v>
      </c>
      <c r="BL893" s="19" t="s">
        <v>264</v>
      </c>
      <c r="BM893" s="219" t="s">
        <v>1236</v>
      </c>
    </row>
    <row r="894" s="2" customFormat="1">
      <c r="A894" s="40"/>
      <c r="B894" s="41"/>
      <c r="C894" s="42"/>
      <c r="D894" s="221" t="s">
        <v>160</v>
      </c>
      <c r="E894" s="42"/>
      <c r="F894" s="222" t="s">
        <v>1237</v>
      </c>
      <c r="G894" s="42"/>
      <c r="H894" s="42"/>
      <c r="I894" s="223"/>
      <c r="J894" s="42"/>
      <c r="K894" s="42"/>
      <c r="L894" s="46"/>
      <c r="M894" s="224"/>
      <c r="N894" s="225"/>
      <c r="O894" s="86"/>
      <c r="P894" s="86"/>
      <c r="Q894" s="86"/>
      <c r="R894" s="86"/>
      <c r="S894" s="86"/>
      <c r="T894" s="87"/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T894" s="19" t="s">
        <v>160</v>
      </c>
      <c r="AU894" s="19" t="s">
        <v>81</v>
      </c>
    </row>
    <row r="895" s="2" customFormat="1">
      <c r="A895" s="40"/>
      <c r="B895" s="41"/>
      <c r="C895" s="42"/>
      <c r="D895" s="226" t="s">
        <v>162</v>
      </c>
      <c r="E895" s="42"/>
      <c r="F895" s="227" t="s">
        <v>1238</v>
      </c>
      <c r="G895" s="42"/>
      <c r="H895" s="42"/>
      <c r="I895" s="223"/>
      <c r="J895" s="42"/>
      <c r="K895" s="42"/>
      <c r="L895" s="46"/>
      <c r="M895" s="224"/>
      <c r="N895" s="225"/>
      <c r="O895" s="86"/>
      <c r="P895" s="86"/>
      <c r="Q895" s="86"/>
      <c r="R895" s="86"/>
      <c r="S895" s="86"/>
      <c r="T895" s="87"/>
      <c r="U895" s="40"/>
      <c r="V895" s="40"/>
      <c r="W895" s="40"/>
      <c r="X895" s="40"/>
      <c r="Y895" s="40"/>
      <c r="Z895" s="40"/>
      <c r="AA895" s="40"/>
      <c r="AB895" s="40"/>
      <c r="AC895" s="40"/>
      <c r="AD895" s="40"/>
      <c r="AE895" s="40"/>
      <c r="AT895" s="19" t="s">
        <v>162</v>
      </c>
      <c r="AU895" s="19" t="s">
        <v>81</v>
      </c>
    </row>
    <row r="896" s="13" customFormat="1">
      <c r="A896" s="13"/>
      <c r="B896" s="228"/>
      <c r="C896" s="229"/>
      <c r="D896" s="221" t="s">
        <v>164</v>
      </c>
      <c r="E896" s="230" t="s">
        <v>19</v>
      </c>
      <c r="F896" s="231" t="s">
        <v>1239</v>
      </c>
      <c r="G896" s="229"/>
      <c r="H896" s="232">
        <v>8.3699999999999992</v>
      </c>
      <c r="I896" s="233"/>
      <c r="J896" s="229"/>
      <c r="K896" s="229"/>
      <c r="L896" s="234"/>
      <c r="M896" s="235"/>
      <c r="N896" s="236"/>
      <c r="O896" s="236"/>
      <c r="P896" s="236"/>
      <c r="Q896" s="236"/>
      <c r="R896" s="236"/>
      <c r="S896" s="236"/>
      <c r="T896" s="237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8" t="s">
        <v>164</v>
      </c>
      <c r="AU896" s="238" t="s">
        <v>81</v>
      </c>
      <c r="AV896" s="13" t="s">
        <v>81</v>
      </c>
      <c r="AW896" s="13" t="s">
        <v>33</v>
      </c>
      <c r="AX896" s="13" t="s">
        <v>71</v>
      </c>
      <c r="AY896" s="238" t="s">
        <v>152</v>
      </c>
    </row>
    <row r="897" s="13" customFormat="1">
      <c r="A897" s="13"/>
      <c r="B897" s="228"/>
      <c r="C897" s="229"/>
      <c r="D897" s="221" t="s">
        <v>164</v>
      </c>
      <c r="E897" s="230" t="s">
        <v>19</v>
      </c>
      <c r="F897" s="231" t="s">
        <v>1240</v>
      </c>
      <c r="G897" s="229"/>
      <c r="H897" s="232">
        <v>5.3879999999999999</v>
      </c>
      <c r="I897" s="233"/>
      <c r="J897" s="229"/>
      <c r="K897" s="229"/>
      <c r="L897" s="234"/>
      <c r="M897" s="235"/>
      <c r="N897" s="236"/>
      <c r="O897" s="236"/>
      <c r="P897" s="236"/>
      <c r="Q897" s="236"/>
      <c r="R897" s="236"/>
      <c r="S897" s="236"/>
      <c r="T897" s="237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38" t="s">
        <v>164</v>
      </c>
      <c r="AU897" s="238" t="s">
        <v>81</v>
      </c>
      <c r="AV897" s="13" t="s">
        <v>81</v>
      </c>
      <c r="AW897" s="13" t="s">
        <v>33</v>
      </c>
      <c r="AX897" s="13" t="s">
        <v>71</v>
      </c>
      <c r="AY897" s="238" t="s">
        <v>152</v>
      </c>
    </row>
    <row r="898" s="15" customFormat="1">
      <c r="A898" s="15"/>
      <c r="B898" s="250"/>
      <c r="C898" s="251"/>
      <c r="D898" s="221" t="s">
        <v>164</v>
      </c>
      <c r="E898" s="252" t="s">
        <v>19</v>
      </c>
      <c r="F898" s="253" t="s">
        <v>230</v>
      </c>
      <c r="G898" s="251"/>
      <c r="H898" s="254">
        <v>13.757999999999999</v>
      </c>
      <c r="I898" s="255"/>
      <c r="J898" s="251"/>
      <c r="K898" s="251"/>
      <c r="L898" s="256"/>
      <c r="M898" s="257"/>
      <c r="N898" s="258"/>
      <c r="O898" s="258"/>
      <c r="P898" s="258"/>
      <c r="Q898" s="258"/>
      <c r="R898" s="258"/>
      <c r="S898" s="258"/>
      <c r="T898" s="259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15"/>
      <c r="AT898" s="260" t="s">
        <v>164</v>
      </c>
      <c r="AU898" s="260" t="s">
        <v>81</v>
      </c>
      <c r="AV898" s="15" t="s">
        <v>175</v>
      </c>
      <c r="AW898" s="15" t="s">
        <v>33</v>
      </c>
      <c r="AX898" s="15" t="s">
        <v>71</v>
      </c>
      <c r="AY898" s="260" t="s">
        <v>152</v>
      </c>
    </row>
    <row r="899" s="13" customFormat="1">
      <c r="A899" s="13"/>
      <c r="B899" s="228"/>
      <c r="C899" s="229"/>
      <c r="D899" s="221" t="s">
        <v>164</v>
      </c>
      <c r="E899" s="230" t="s">
        <v>19</v>
      </c>
      <c r="F899" s="231" t="s">
        <v>1241</v>
      </c>
      <c r="G899" s="229"/>
      <c r="H899" s="232">
        <v>2.6400000000000001</v>
      </c>
      <c r="I899" s="233"/>
      <c r="J899" s="229"/>
      <c r="K899" s="229"/>
      <c r="L899" s="234"/>
      <c r="M899" s="235"/>
      <c r="N899" s="236"/>
      <c r="O899" s="236"/>
      <c r="P899" s="236"/>
      <c r="Q899" s="236"/>
      <c r="R899" s="236"/>
      <c r="S899" s="236"/>
      <c r="T899" s="237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8" t="s">
        <v>164</v>
      </c>
      <c r="AU899" s="238" t="s">
        <v>81</v>
      </c>
      <c r="AV899" s="13" t="s">
        <v>81</v>
      </c>
      <c r="AW899" s="13" t="s">
        <v>33</v>
      </c>
      <c r="AX899" s="13" t="s">
        <v>71</v>
      </c>
      <c r="AY899" s="238" t="s">
        <v>152</v>
      </c>
    </row>
    <row r="900" s="13" customFormat="1">
      <c r="A900" s="13"/>
      <c r="B900" s="228"/>
      <c r="C900" s="229"/>
      <c r="D900" s="221" t="s">
        <v>164</v>
      </c>
      <c r="E900" s="230" t="s">
        <v>19</v>
      </c>
      <c r="F900" s="231" t="s">
        <v>1242</v>
      </c>
      <c r="G900" s="229"/>
      <c r="H900" s="232">
        <v>5.1299999999999999</v>
      </c>
      <c r="I900" s="233"/>
      <c r="J900" s="229"/>
      <c r="K900" s="229"/>
      <c r="L900" s="234"/>
      <c r="M900" s="235"/>
      <c r="N900" s="236"/>
      <c r="O900" s="236"/>
      <c r="P900" s="236"/>
      <c r="Q900" s="236"/>
      <c r="R900" s="236"/>
      <c r="S900" s="236"/>
      <c r="T900" s="237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8" t="s">
        <v>164</v>
      </c>
      <c r="AU900" s="238" t="s">
        <v>81</v>
      </c>
      <c r="AV900" s="13" t="s">
        <v>81</v>
      </c>
      <c r="AW900" s="13" t="s">
        <v>33</v>
      </c>
      <c r="AX900" s="13" t="s">
        <v>71</v>
      </c>
      <c r="AY900" s="238" t="s">
        <v>152</v>
      </c>
    </row>
    <row r="901" s="15" customFormat="1">
      <c r="A901" s="15"/>
      <c r="B901" s="250"/>
      <c r="C901" s="251"/>
      <c r="D901" s="221" t="s">
        <v>164</v>
      </c>
      <c r="E901" s="252" t="s">
        <v>19</v>
      </c>
      <c r="F901" s="253" t="s">
        <v>230</v>
      </c>
      <c r="G901" s="251"/>
      <c r="H901" s="254">
        <v>7.7699999999999996</v>
      </c>
      <c r="I901" s="255"/>
      <c r="J901" s="251"/>
      <c r="K901" s="251"/>
      <c r="L901" s="256"/>
      <c r="M901" s="257"/>
      <c r="N901" s="258"/>
      <c r="O901" s="258"/>
      <c r="P901" s="258"/>
      <c r="Q901" s="258"/>
      <c r="R901" s="258"/>
      <c r="S901" s="258"/>
      <c r="T901" s="259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T901" s="260" t="s">
        <v>164</v>
      </c>
      <c r="AU901" s="260" t="s">
        <v>81</v>
      </c>
      <c r="AV901" s="15" t="s">
        <v>175</v>
      </c>
      <c r="AW901" s="15" t="s">
        <v>33</v>
      </c>
      <c r="AX901" s="15" t="s">
        <v>71</v>
      </c>
      <c r="AY901" s="260" t="s">
        <v>152</v>
      </c>
    </row>
    <row r="902" s="13" customFormat="1">
      <c r="A902" s="13"/>
      <c r="B902" s="228"/>
      <c r="C902" s="229"/>
      <c r="D902" s="221" t="s">
        <v>164</v>
      </c>
      <c r="E902" s="230" t="s">
        <v>19</v>
      </c>
      <c r="F902" s="231" t="s">
        <v>1243</v>
      </c>
      <c r="G902" s="229"/>
      <c r="H902" s="232">
        <v>5.8799999999999999</v>
      </c>
      <c r="I902" s="233"/>
      <c r="J902" s="229"/>
      <c r="K902" s="229"/>
      <c r="L902" s="234"/>
      <c r="M902" s="235"/>
      <c r="N902" s="236"/>
      <c r="O902" s="236"/>
      <c r="P902" s="236"/>
      <c r="Q902" s="236"/>
      <c r="R902" s="236"/>
      <c r="S902" s="236"/>
      <c r="T902" s="237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8" t="s">
        <v>164</v>
      </c>
      <c r="AU902" s="238" t="s">
        <v>81</v>
      </c>
      <c r="AV902" s="13" t="s">
        <v>81</v>
      </c>
      <c r="AW902" s="13" t="s">
        <v>33</v>
      </c>
      <c r="AX902" s="13" t="s">
        <v>71</v>
      </c>
      <c r="AY902" s="238" t="s">
        <v>152</v>
      </c>
    </row>
    <row r="903" s="15" customFormat="1">
      <c r="A903" s="15"/>
      <c r="B903" s="250"/>
      <c r="C903" s="251"/>
      <c r="D903" s="221" t="s">
        <v>164</v>
      </c>
      <c r="E903" s="252" t="s">
        <v>19</v>
      </c>
      <c r="F903" s="253" t="s">
        <v>230</v>
      </c>
      <c r="G903" s="251"/>
      <c r="H903" s="254">
        <v>5.8799999999999999</v>
      </c>
      <c r="I903" s="255"/>
      <c r="J903" s="251"/>
      <c r="K903" s="251"/>
      <c r="L903" s="256"/>
      <c r="M903" s="257"/>
      <c r="N903" s="258"/>
      <c r="O903" s="258"/>
      <c r="P903" s="258"/>
      <c r="Q903" s="258"/>
      <c r="R903" s="258"/>
      <c r="S903" s="258"/>
      <c r="T903" s="259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T903" s="260" t="s">
        <v>164</v>
      </c>
      <c r="AU903" s="260" t="s">
        <v>81</v>
      </c>
      <c r="AV903" s="15" t="s">
        <v>175</v>
      </c>
      <c r="AW903" s="15" t="s">
        <v>33</v>
      </c>
      <c r="AX903" s="15" t="s">
        <v>71</v>
      </c>
      <c r="AY903" s="260" t="s">
        <v>152</v>
      </c>
    </row>
    <row r="904" s="14" customFormat="1">
      <c r="A904" s="14"/>
      <c r="B904" s="239"/>
      <c r="C904" s="240"/>
      <c r="D904" s="221" t="s">
        <v>164</v>
      </c>
      <c r="E904" s="241" t="s">
        <v>19</v>
      </c>
      <c r="F904" s="242" t="s">
        <v>169</v>
      </c>
      <c r="G904" s="240"/>
      <c r="H904" s="243">
        <v>27.407999999999998</v>
      </c>
      <c r="I904" s="244"/>
      <c r="J904" s="240"/>
      <c r="K904" s="240"/>
      <c r="L904" s="245"/>
      <c r="M904" s="246"/>
      <c r="N904" s="247"/>
      <c r="O904" s="247"/>
      <c r="P904" s="247"/>
      <c r="Q904" s="247"/>
      <c r="R904" s="247"/>
      <c r="S904" s="247"/>
      <c r="T904" s="248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49" t="s">
        <v>164</v>
      </c>
      <c r="AU904" s="249" t="s">
        <v>81</v>
      </c>
      <c r="AV904" s="14" t="s">
        <v>158</v>
      </c>
      <c r="AW904" s="14" t="s">
        <v>33</v>
      </c>
      <c r="AX904" s="14" t="s">
        <v>79</v>
      </c>
      <c r="AY904" s="249" t="s">
        <v>152</v>
      </c>
    </row>
    <row r="905" s="2" customFormat="1" ht="24.15" customHeight="1">
      <c r="A905" s="40"/>
      <c r="B905" s="41"/>
      <c r="C905" s="261" t="s">
        <v>1244</v>
      </c>
      <c r="D905" s="261" t="s">
        <v>265</v>
      </c>
      <c r="E905" s="262" t="s">
        <v>1245</v>
      </c>
      <c r="F905" s="263" t="s">
        <v>1246</v>
      </c>
      <c r="G905" s="264" t="s">
        <v>211</v>
      </c>
      <c r="H905" s="265">
        <v>30.149000000000001</v>
      </c>
      <c r="I905" s="266"/>
      <c r="J905" s="267">
        <f>ROUND(I905*H905,2)</f>
        <v>0</v>
      </c>
      <c r="K905" s="268"/>
      <c r="L905" s="269"/>
      <c r="M905" s="270" t="s">
        <v>19</v>
      </c>
      <c r="N905" s="271" t="s">
        <v>42</v>
      </c>
      <c r="O905" s="86"/>
      <c r="P905" s="217">
        <f>O905*H905</f>
        <v>0</v>
      </c>
      <c r="Q905" s="217">
        <v>0.019199999999999998</v>
      </c>
      <c r="R905" s="217">
        <f>Q905*H905</f>
        <v>0.57886079999999995</v>
      </c>
      <c r="S905" s="217">
        <v>0</v>
      </c>
      <c r="T905" s="218">
        <f>S905*H905</f>
        <v>0</v>
      </c>
      <c r="U905" s="40"/>
      <c r="V905" s="40"/>
      <c r="W905" s="40"/>
      <c r="X905" s="40"/>
      <c r="Y905" s="40"/>
      <c r="Z905" s="40"/>
      <c r="AA905" s="40"/>
      <c r="AB905" s="40"/>
      <c r="AC905" s="40"/>
      <c r="AD905" s="40"/>
      <c r="AE905" s="40"/>
      <c r="AR905" s="219" t="s">
        <v>381</v>
      </c>
      <c r="AT905" s="219" t="s">
        <v>265</v>
      </c>
      <c r="AU905" s="219" t="s">
        <v>81</v>
      </c>
      <c r="AY905" s="19" t="s">
        <v>152</v>
      </c>
      <c r="BE905" s="220">
        <f>IF(N905="základní",J905,0)</f>
        <v>0</v>
      </c>
      <c r="BF905" s="220">
        <f>IF(N905="snížená",J905,0)</f>
        <v>0</v>
      </c>
      <c r="BG905" s="220">
        <f>IF(N905="zákl. přenesená",J905,0)</f>
        <v>0</v>
      </c>
      <c r="BH905" s="220">
        <f>IF(N905="sníž. přenesená",J905,0)</f>
        <v>0</v>
      </c>
      <c r="BI905" s="220">
        <f>IF(N905="nulová",J905,0)</f>
        <v>0</v>
      </c>
      <c r="BJ905" s="19" t="s">
        <v>79</v>
      </c>
      <c r="BK905" s="220">
        <f>ROUND(I905*H905,2)</f>
        <v>0</v>
      </c>
      <c r="BL905" s="19" t="s">
        <v>264</v>
      </c>
      <c r="BM905" s="219" t="s">
        <v>1247</v>
      </c>
    </row>
    <row r="906" s="2" customFormat="1">
      <c r="A906" s="40"/>
      <c r="B906" s="41"/>
      <c r="C906" s="42"/>
      <c r="D906" s="221" t="s">
        <v>160</v>
      </c>
      <c r="E906" s="42"/>
      <c r="F906" s="222" t="s">
        <v>1246</v>
      </c>
      <c r="G906" s="42"/>
      <c r="H906" s="42"/>
      <c r="I906" s="223"/>
      <c r="J906" s="42"/>
      <c r="K906" s="42"/>
      <c r="L906" s="46"/>
      <c r="M906" s="224"/>
      <c r="N906" s="225"/>
      <c r="O906" s="86"/>
      <c r="P906" s="86"/>
      <c r="Q906" s="86"/>
      <c r="R906" s="86"/>
      <c r="S906" s="86"/>
      <c r="T906" s="87"/>
      <c r="U906" s="40"/>
      <c r="V906" s="40"/>
      <c r="W906" s="40"/>
      <c r="X906" s="40"/>
      <c r="Y906" s="40"/>
      <c r="Z906" s="40"/>
      <c r="AA906" s="40"/>
      <c r="AB906" s="40"/>
      <c r="AC906" s="40"/>
      <c r="AD906" s="40"/>
      <c r="AE906" s="40"/>
      <c r="AT906" s="19" t="s">
        <v>160</v>
      </c>
      <c r="AU906" s="19" t="s">
        <v>81</v>
      </c>
    </row>
    <row r="907" s="13" customFormat="1">
      <c r="A907" s="13"/>
      <c r="B907" s="228"/>
      <c r="C907" s="229"/>
      <c r="D907" s="221" t="s">
        <v>164</v>
      </c>
      <c r="E907" s="230" t="s">
        <v>19</v>
      </c>
      <c r="F907" s="231" t="s">
        <v>1248</v>
      </c>
      <c r="G907" s="229"/>
      <c r="H907" s="232">
        <v>30.149000000000001</v>
      </c>
      <c r="I907" s="233"/>
      <c r="J907" s="229"/>
      <c r="K907" s="229"/>
      <c r="L907" s="234"/>
      <c r="M907" s="235"/>
      <c r="N907" s="236"/>
      <c r="O907" s="236"/>
      <c r="P907" s="236"/>
      <c r="Q907" s="236"/>
      <c r="R907" s="236"/>
      <c r="S907" s="236"/>
      <c r="T907" s="237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8" t="s">
        <v>164</v>
      </c>
      <c r="AU907" s="238" t="s">
        <v>81</v>
      </c>
      <c r="AV907" s="13" t="s">
        <v>81</v>
      </c>
      <c r="AW907" s="13" t="s">
        <v>33</v>
      </c>
      <c r="AX907" s="13" t="s">
        <v>79</v>
      </c>
      <c r="AY907" s="238" t="s">
        <v>152</v>
      </c>
    </row>
    <row r="908" s="2" customFormat="1" ht="16.5" customHeight="1">
      <c r="A908" s="40"/>
      <c r="B908" s="41"/>
      <c r="C908" s="207" t="s">
        <v>1249</v>
      </c>
      <c r="D908" s="207" t="s">
        <v>154</v>
      </c>
      <c r="E908" s="208" t="s">
        <v>1250</v>
      </c>
      <c r="F908" s="209" t="s">
        <v>1251</v>
      </c>
      <c r="G908" s="210" t="s">
        <v>211</v>
      </c>
      <c r="H908" s="211">
        <v>27.408000000000001</v>
      </c>
      <c r="I908" s="212"/>
      <c r="J908" s="213">
        <f>ROUND(I908*H908,2)</f>
        <v>0</v>
      </c>
      <c r="K908" s="214"/>
      <c r="L908" s="46"/>
      <c r="M908" s="215" t="s">
        <v>19</v>
      </c>
      <c r="N908" s="216" t="s">
        <v>42</v>
      </c>
      <c r="O908" s="86"/>
      <c r="P908" s="217">
        <f>O908*H908</f>
        <v>0</v>
      </c>
      <c r="Q908" s="217">
        <v>0</v>
      </c>
      <c r="R908" s="217">
        <f>Q908*H908</f>
        <v>0</v>
      </c>
      <c r="S908" s="217">
        <v>0</v>
      </c>
      <c r="T908" s="218">
        <f>S908*H908</f>
        <v>0</v>
      </c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R908" s="219" t="s">
        <v>264</v>
      </c>
      <c r="AT908" s="219" t="s">
        <v>154</v>
      </c>
      <c r="AU908" s="219" t="s">
        <v>81</v>
      </c>
      <c r="AY908" s="19" t="s">
        <v>152</v>
      </c>
      <c r="BE908" s="220">
        <f>IF(N908="základní",J908,0)</f>
        <v>0</v>
      </c>
      <c r="BF908" s="220">
        <f>IF(N908="snížená",J908,0)</f>
        <v>0</v>
      </c>
      <c r="BG908" s="220">
        <f>IF(N908="zákl. přenesená",J908,0)</f>
        <v>0</v>
      </c>
      <c r="BH908" s="220">
        <f>IF(N908="sníž. přenesená",J908,0)</f>
        <v>0</v>
      </c>
      <c r="BI908" s="220">
        <f>IF(N908="nulová",J908,0)</f>
        <v>0</v>
      </c>
      <c r="BJ908" s="19" t="s">
        <v>79</v>
      </c>
      <c r="BK908" s="220">
        <f>ROUND(I908*H908,2)</f>
        <v>0</v>
      </c>
      <c r="BL908" s="19" t="s">
        <v>264</v>
      </c>
      <c r="BM908" s="219" t="s">
        <v>1252</v>
      </c>
    </row>
    <row r="909" s="2" customFormat="1">
      <c r="A909" s="40"/>
      <c r="B909" s="41"/>
      <c r="C909" s="42"/>
      <c r="D909" s="221" t="s">
        <v>160</v>
      </c>
      <c r="E909" s="42"/>
      <c r="F909" s="222" t="s">
        <v>1253</v>
      </c>
      <c r="G909" s="42"/>
      <c r="H909" s="42"/>
      <c r="I909" s="223"/>
      <c r="J909" s="42"/>
      <c r="K909" s="42"/>
      <c r="L909" s="46"/>
      <c r="M909" s="224"/>
      <c r="N909" s="225"/>
      <c r="O909" s="86"/>
      <c r="P909" s="86"/>
      <c r="Q909" s="86"/>
      <c r="R909" s="86"/>
      <c r="S909" s="86"/>
      <c r="T909" s="87"/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T909" s="19" t="s">
        <v>160</v>
      </c>
      <c r="AU909" s="19" t="s">
        <v>81</v>
      </c>
    </row>
    <row r="910" s="2" customFormat="1">
      <c r="A910" s="40"/>
      <c r="B910" s="41"/>
      <c r="C910" s="42"/>
      <c r="D910" s="226" t="s">
        <v>162</v>
      </c>
      <c r="E910" s="42"/>
      <c r="F910" s="227" t="s">
        <v>1254</v>
      </c>
      <c r="G910" s="42"/>
      <c r="H910" s="42"/>
      <c r="I910" s="223"/>
      <c r="J910" s="42"/>
      <c r="K910" s="42"/>
      <c r="L910" s="46"/>
      <c r="M910" s="224"/>
      <c r="N910" s="225"/>
      <c r="O910" s="86"/>
      <c r="P910" s="86"/>
      <c r="Q910" s="86"/>
      <c r="R910" s="86"/>
      <c r="S910" s="86"/>
      <c r="T910" s="87"/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T910" s="19" t="s">
        <v>162</v>
      </c>
      <c r="AU910" s="19" t="s">
        <v>81</v>
      </c>
    </row>
    <row r="911" s="2" customFormat="1" ht="21.75" customHeight="1">
      <c r="A911" s="40"/>
      <c r="B911" s="41"/>
      <c r="C911" s="207" t="s">
        <v>1255</v>
      </c>
      <c r="D911" s="207" t="s">
        <v>154</v>
      </c>
      <c r="E911" s="208" t="s">
        <v>1256</v>
      </c>
      <c r="F911" s="209" t="s">
        <v>1257</v>
      </c>
      <c r="G911" s="210" t="s">
        <v>211</v>
      </c>
      <c r="H911" s="211">
        <v>36</v>
      </c>
      <c r="I911" s="212"/>
      <c r="J911" s="213">
        <f>ROUND(I911*H911,2)</f>
        <v>0</v>
      </c>
      <c r="K911" s="214"/>
      <c r="L911" s="46"/>
      <c r="M911" s="215" t="s">
        <v>19</v>
      </c>
      <c r="N911" s="216" t="s">
        <v>42</v>
      </c>
      <c r="O911" s="86"/>
      <c r="P911" s="217">
        <f>O911*H911</f>
        <v>0</v>
      </c>
      <c r="Q911" s="217">
        <v>0</v>
      </c>
      <c r="R911" s="217">
        <f>Q911*H911</f>
        <v>0</v>
      </c>
      <c r="S911" s="217">
        <v>0</v>
      </c>
      <c r="T911" s="218">
        <f>S911*H911</f>
        <v>0</v>
      </c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R911" s="219" t="s">
        <v>264</v>
      </c>
      <c r="AT911" s="219" t="s">
        <v>154</v>
      </c>
      <c r="AU911" s="219" t="s">
        <v>81</v>
      </c>
      <c r="AY911" s="19" t="s">
        <v>152</v>
      </c>
      <c r="BE911" s="220">
        <f>IF(N911="základní",J911,0)</f>
        <v>0</v>
      </c>
      <c r="BF911" s="220">
        <f>IF(N911="snížená",J911,0)</f>
        <v>0</v>
      </c>
      <c r="BG911" s="220">
        <f>IF(N911="zákl. přenesená",J911,0)</f>
        <v>0</v>
      </c>
      <c r="BH911" s="220">
        <f>IF(N911="sníž. přenesená",J911,0)</f>
        <v>0</v>
      </c>
      <c r="BI911" s="220">
        <f>IF(N911="nulová",J911,0)</f>
        <v>0</v>
      </c>
      <c r="BJ911" s="19" t="s">
        <v>79</v>
      </c>
      <c r="BK911" s="220">
        <f>ROUND(I911*H911,2)</f>
        <v>0</v>
      </c>
      <c r="BL911" s="19" t="s">
        <v>264</v>
      </c>
      <c r="BM911" s="219" t="s">
        <v>1258</v>
      </c>
    </row>
    <row r="912" s="2" customFormat="1">
      <c r="A912" s="40"/>
      <c r="B912" s="41"/>
      <c r="C912" s="42"/>
      <c r="D912" s="221" t="s">
        <v>160</v>
      </c>
      <c r="E912" s="42"/>
      <c r="F912" s="222" t="s">
        <v>1259</v>
      </c>
      <c r="G912" s="42"/>
      <c r="H912" s="42"/>
      <c r="I912" s="223"/>
      <c r="J912" s="42"/>
      <c r="K912" s="42"/>
      <c r="L912" s="46"/>
      <c r="M912" s="224"/>
      <c r="N912" s="225"/>
      <c r="O912" s="86"/>
      <c r="P912" s="86"/>
      <c r="Q912" s="86"/>
      <c r="R912" s="86"/>
      <c r="S912" s="86"/>
      <c r="T912" s="87"/>
      <c r="U912" s="40"/>
      <c r="V912" s="40"/>
      <c r="W912" s="40"/>
      <c r="X912" s="40"/>
      <c r="Y912" s="40"/>
      <c r="Z912" s="40"/>
      <c r="AA912" s="40"/>
      <c r="AB912" s="40"/>
      <c r="AC912" s="40"/>
      <c r="AD912" s="40"/>
      <c r="AE912" s="40"/>
      <c r="AT912" s="19" t="s">
        <v>160</v>
      </c>
      <c r="AU912" s="19" t="s">
        <v>81</v>
      </c>
    </row>
    <row r="913" s="2" customFormat="1">
      <c r="A913" s="40"/>
      <c r="B913" s="41"/>
      <c r="C913" s="42"/>
      <c r="D913" s="226" t="s">
        <v>162</v>
      </c>
      <c r="E913" s="42"/>
      <c r="F913" s="227" t="s">
        <v>1260</v>
      </c>
      <c r="G913" s="42"/>
      <c r="H913" s="42"/>
      <c r="I913" s="223"/>
      <c r="J913" s="42"/>
      <c r="K913" s="42"/>
      <c r="L913" s="46"/>
      <c r="M913" s="224"/>
      <c r="N913" s="225"/>
      <c r="O913" s="86"/>
      <c r="P913" s="86"/>
      <c r="Q913" s="86"/>
      <c r="R913" s="86"/>
      <c r="S913" s="86"/>
      <c r="T913" s="87"/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T913" s="19" t="s">
        <v>162</v>
      </c>
      <c r="AU913" s="19" t="s">
        <v>81</v>
      </c>
    </row>
    <row r="914" s="2" customFormat="1" ht="16.5" customHeight="1">
      <c r="A914" s="40"/>
      <c r="B914" s="41"/>
      <c r="C914" s="207" t="s">
        <v>1261</v>
      </c>
      <c r="D914" s="207" t="s">
        <v>154</v>
      </c>
      <c r="E914" s="208" t="s">
        <v>1262</v>
      </c>
      <c r="F914" s="209" t="s">
        <v>1263</v>
      </c>
      <c r="G914" s="210" t="s">
        <v>211</v>
      </c>
      <c r="H914" s="211">
        <v>36</v>
      </c>
      <c r="I914" s="212"/>
      <c r="J914" s="213">
        <f>ROUND(I914*H914,2)</f>
        <v>0</v>
      </c>
      <c r="K914" s="214"/>
      <c r="L914" s="46"/>
      <c r="M914" s="215" t="s">
        <v>19</v>
      </c>
      <c r="N914" s="216" t="s">
        <v>42</v>
      </c>
      <c r="O914" s="86"/>
      <c r="P914" s="217">
        <f>O914*H914</f>
        <v>0</v>
      </c>
      <c r="Q914" s="217">
        <v>0.00029999999999999997</v>
      </c>
      <c r="R914" s="217">
        <f>Q914*H914</f>
        <v>0.010799999999999999</v>
      </c>
      <c r="S914" s="217">
        <v>0</v>
      </c>
      <c r="T914" s="218">
        <f>S914*H914</f>
        <v>0</v>
      </c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R914" s="219" t="s">
        <v>264</v>
      </c>
      <c r="AT914" s="219" t="s">
        <v>154</v>
      </c>
      <c r="AU914" s="219" t="s">
        <v>81</v>
      </c>
      <c r="AY914" s="19" t="s">
        <v>152</v>
      </c>
      <c r="BE914" s="220">
        <f>IF(N914="základní",J914,0)</f>
        <v>0</v>
      </c>
      <c r="BF914" s="220">
        <f>IF(N914="snížená",J914,0)</f>
        <v>0</v>
      </c>
      <c r="BG914" s="220">
        <f>IF(N914="zákl. přenesená",J914,0)</f>
        <v>0</v>
      </c>
      <c r="BH914" s="220">
        <f>IF(N914="sníž. přenesená",J914,0)</f>
        <v>0</v>
      </c>
      <c r="BI914" s="220">
        <f>IF(N914="nulová",J914,0)</f>
        <v>0</v>
      </c>
      <c r="BJ914" s="19" t="s">
        <v>79</v>
      </c>
      <c r="BK914" s="220">
        <f>ROUND(I914*H914,2)</f>
        <v>0</v>
      </c>
      <c r="BL914" s="19" t="s">
        <v>264</v>
      </c>
      <c r="BM914" s="219" t="s">
        <v>1264</v>
      </c>
    </row>
    <row r="915" s="2" customFormat="1">
      <c r="A915" s="40"/>
      <c r="B915" s="41"/>
      <c r="C915" s="42"/>
      <c r="D915" s="221" t="s">
        <v>160</v>
      </c>
      <c r="E915" s="42"/>
      <c r="F915" s="222" t="s">
        <v>1265</v>
      </c>
      <c r="G915" s="42"/>
      <c r="H915" s="42"/>
      <c r="I915" s="223"/>
      <c r="J915" s="42"/>
      <c r="K915" s="42"/>
      <c r="L915" s="46"/>
      <c r="M915" s="224"/>
      <c r="N915" s="225"/>
      <c r="O915" s="86"/>
      <c r="P915" s="86"/>
      <c r="Q915" s="86"/>
      <c r="R915" s="86"/>
      <c r="S915" s="86"/>
      <c r="T915" s="87"/>
      <c r="U915" s="40"/>
      <c r="V915" s="40"/>
      <c r="W915" s="40"/>
      <c r="X915" s="40"/>
      <c r="Y915" s="40"/>
      <c r="Z915" s="40"/>
      <c r="AA915" s="40"/>
      <c r="AB915" s="40"/>
      <c r="AC915" s="40"/>
      <c r="AD915" s="40"/>
      <c r="AE915" s="40"/>
      <c r="AT915" s="19" t="s">
        <v>160</v>
      </c>
      <c r="AU915" s="19" t="s">
        <v>81</v>
      </c>
    </row>
    <row r="916" s="2" customFormat="1">
      <c r="A916" s="40"/>
      <c r="B916" s="41"/>
      <c r="C916" s="42"/>
      <c r="D916" s="226" t="s">
        <v>162</v>
      </c>
      <c r="E916" s="42"/>
      <c r="F916" s="227" t="s">
        <v>1266</v>
      </c>
      <c r="G916" s="42"/>
      <c r="H916" s="42"/>
      <c r="I916" s="223"/>
      <c r="J916" s="42"/>
      <c r="K916" s="42"/>
      <c r="L916" s="46"/>
      <c r="M916" s="224"/>
      <c r="N916" s="225"/>
      <c r="O916" s="86"/>
      <c r="P916" s="86"/>
      <c r="Q916" s="86"/>
      <c r="R916" s="86"/>
      <c r="S916" s="86"/>
      <c r="T916" s="87"/>
      <c r="U916" s="40"/>
      <c r="V916" s="40"/>
      <c r="W916" s="40"/>
      <c r="X916" s="40"/>
      <c r="Y916" s="40"/>
      <c r="Z916" s="40"/>
      <c r="AA916" s="40"/>
      <c r="AB916" s="40"/>
      <c r="AC916" s="40"/>
      <c r="AD916" s="40"/>
      <c r="AE916" s="40"/>
      <c r="AT916" s="19" t="s">
        <v>162</v>
      </c>
      <c r="AU916" s="19" t="s">
        <v>81</v>
      </c>
    </row>
    <row r="917" s="13" customFormat="1">
      <c r="A917" s="13"/>
      <c r="B917" s="228"/>
      <c r="C917" s="229"/>
      <c r="D917" s="221" t="s">
        <v>164</v>
      </c>
      <c r="E917" s="230" t="s">
        <v>19</v>
      </c>
      <c r="F917" s="231" t="s">
        <v>1267</v>
      </c>
      <c r="G917" s="229"/>
      <c r="H917" s="232">
        <v>36</v>
      </c>
      <c r="I917" s="233"/>
      <c r="J917" s="229"/>
      <c r="K917" s="229"/>
      <c r="L917" s="234"/>
      <c r="M917" s="235"/>
      <c r="N917" s="236"/>
      <c r="O917" s="236"/>
      <c r="P917" s="236"/>
      <c r="Q917" s="236"/>
      <c r="R917" s="236"/>
      <c r="S917" s="236"/>
      <c r="T917" s="237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8" t="s">
        <v>164</v>
      </c>
      <c r="AU917" s="238" t="s">
        <v>81</v>
      </c>
      <c r="AV917" s="13" t="s">
        <v>81</v>
      </c>
      <c r="AW917" s="13" t="s">
        <v>33</v>
      </c>
      <c r="AX917" s="13" t="s">
        <v>79</v>
      </c>
      <c r="AY917" s="238" t="s">
        <v>152</v>
      </c>
    </row>
    <row r="918" s="2" customFormat="1" ht="16.5" customHeight="1">
      <c r="A918" s="40"/>
      <c r="B918" s="41"/>
      <c r="C918" s="207" t="s">
        <v>1268</v>
      </c>
      <c r="D918" s="207" t="s">
        <v>154</v>
      </c>
      <c r="E918" s="208" t="s">
        <v>1269</v>
      </c>
      <c r="F918" s="209" t="s">
        <v>1270</v>
      </c>
      <c r="G918" s="210" t="s">
        <v>237</v>
      </c>
      <c r="H918" s="211">
        <v>21</v>
      </c>
      <c r="I918" s="212"/>
      <c r="J918" s="213">
        <f>ROUND(I918*H918,2)</f>
        <v>0</v>
      </c>
      <c r="K918" s="214"/>
      <c r="L918" s="46"/>
      <c r="M918" s="215" t="s">
        <v>19</v>
      </c>
      <c r="N918" s="216" t="s">
        <v>42</v>
      </c>
      <c r="O918" s="86"/>
      <c r="P918" s="217">
        <f>O918*H918</f>
        <v>0</v>
      </c>
      <c r="Q918" s="217">
        <v>3.0000000000000001E-05</v>
      </c>
      <c r="R918" s="217">
        <f>Q918*H918</f>
        <v>0.00063000000000000003</v>
      </c>
      <c r="S918" s="217">
        <v>0</v>
      </c>
      <c r="T918" s="218">
        <f>S918*H918</f>
        <v>0</v>
      </c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R918" s="219" t="s">
        <v>264</v>
      </c>
      <c r="AT918" s="219" t="s">
        <v>154</v>
      </c>
      <c r="AU918" s="219" t="s">
        <v>81</v>
      </c>
      <c r="AY918" s="19" t="s">
        <v>152</v>
      </c>
      <c r="BE918" s="220">
        <f>IF(N918="základní",J918,0)</f>
        <v>0</v>
      </c>
      <c r="BF918" s="220">
        <f>IF(N918="snížená",J918,0)</f>
        <v>0</v>
      </c>
      <c r="BG918" s="220">
        <f>IF(N918="zákl. přenesená",J918,0)</f>
        <v>0</v>
      </c>
      <c r="BH918" s="220">
        <f>IF(N918="sníž. přenesená",J918,0)</f>
        <v>0</v>
      </c>
      <c r="BI918" s="220">
        <f>IF(N918="nulová",J918,0)</f>
        <v>0</v>
      </c>
      <c r="BJ918" s="19" t="s">
        <v>79</v>
      </c>
      <c r="BK918" s="220">
        <f>ROUND(I918*H918,2)</f>
        <v>0</v>
      </c>
      <c r="BL918" s="19" t="s">
        <v>264</v>
      </c>
      <c r="BM918" s="219" t="s">
        <v>1271</v>
      </c>
    </row>
    <row r="919" s="2" customFormat="1">
      <c r="A919" s="40"/>
      <c r="B919" s="41"/>
      <c r="C919" s="42"/>
      <c r="D919" s="221" t="s">
        <v>160</v>
      </c>
      <c r="E919" s="42"/>
      <c r="F919" s="222" t="s">
        <v>1270</v>
      </c>
      <c r="G919" s="42"/>
      <c r="H919" s="42"/>
      <c r="I919" s="223"/>
      <c r="J919" s="42"/>
      <c r="K919" s="42"/>
      <c r="L919" s="46"/>
      <c r="M919" s="224"/>
      <c r="N919" s="225"/>
      <c r="O919" s="86"/>
      <c r="P919" s="86"/>
      <c r="Q919" s="86"/>
      <c r="R919" s="86"/>
      <c r="S919" s="86"/>
      <c r="T919" s="87"/>
      <c r="U919" s="40"/>
      <c r="V919" s="40"/>
      <c r="W919" s="40"/>
      <c r="X919" s="40"/>
      <c r="Y919" s="40"/>
      <c r="Z919" s="40"/>
      <c r="AA919" s="40"/>
      <c r="AB919" s="40"/>
      <c r="AC919" s="40"/>
      <c r="AD919" s="40"/>
      <c r="AE919" s="40"/>
      <c r="AT919" s="19" t="s">
        <v>160</v>
      </c>
      <c r="AU919" s="19" t="s">
        <v>81</v>
      </c>
    </row>
    <row r="920" s="2" customFormat="1" ht="16.5" customHeight="1">
      <c r="A920" s="40"/>
      <c r="B920" s="41"/>
      <c r="C920" s="207" t="s">
        <v>1272</v>
      </c>
      <c r="D920" s="207" t="s">
        <v>154</v>
      </c>
      <c r="E920" s="208" t="s">
        <v>1273</v>
      </c>
      <c r="F920" s="209" t="s">
        <v>1274</v>
      </c>
      <c r="G920" s="210" t="s">
        <v>237</v>
      </c>
      <c r="H920" s="211">
        <v>12</v>
      </c>
      <c r="I920" s="212"/>
      <c r="J920" s="213">
        <f>ROUND(I920*H920,2)</f>
        <v>0</v>
      </c>
      <c r="K920" s="214"/>
      <c r="L920" s="46"/>
      <c r="M920" s="215" t="s">
        <v>19</v>
      </c>
      <c r="N920" s="216" t="s">
        <v>42</v>
      </c>
      <c r="O920" s="86"/>
      <c r="P920" s="217">
        <f>O920*H920</f>
        <v>0</v>
      </c>
      <c r="Q920" s="217">
        <v>0.00020000000000000001</v>
      </c>
      <c r="R920" s="217">
        <f>Q920*H920</f>
        <v>0.0024000000000000002</v>
      </c>
      <c r="S920" s="217">
        <v>0</v>
      </c>
      <c r="T920" s="218">
        <f>S920*H920</f>
        <v>0</v>
      </c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  <c r="AR920" s="219" t="s">
        <v>264</v>
      </c>
      <c r="AT920" s="219" t="s">
        <v>154</v>
      </c>
      <c r="AU920" s="219" t="s">
        <v>81</v>
      </c>
      <c r="AY920" s="19" t="s">
        <v>152</v>
      </c>
      <c r="BE920" s="220">
        <f>IF(N920="základní",J920,0)</f>
        <v>0</v>
      </c>
      <c r="BF920" s="220">
        <f>IF(N920="snížená",J920,0)</f>
        <v>0</v>
      </c>
      <c r="BG920" s="220">
        <f>IF(N920="zákl. přenesená",J920,0)</f>
        <v>0</v>
      </c>
      <c r="BH920" s="220">
        <f>IF(N920="sníž. přenesená",J920,0)</f>
        <v>0</v>
      </c>
      <c r="BI920" s="220">
        <f>IF(N920="nulová",J920,0)</f>
        <v>0</v>
      </c>
      <c r="BJ920" s="19" t="s">
        <v>79</v>
      </c>
      <c r="BK920" s="220">
        <f>ROUND(I920*H920,2)</f>
        <v>0</v>
      </c>
      <c r="BL920" s="19" t="s">
        <v>264</v>
      </c>
      <c r="BM920" s="219" t="s">
        <v>1275</v>
      </c>
    </row>
    <row r="921" s="2" customFormat="1">
      <c r="A921" s="40"/>
      <c r="B921" s="41"/>
      <c r="C921" s="42"/>
      <c r="D921" s="221" t="s">
        <v>160</v>
      </c>
      <c r="E921" s="42"/>
      <c r="F921" s="222" t="s">
        <v>1276</v>
      </c>
      <c r="G921" s="42"/>
      <c r="H921" s="42"/>
      <c r="I921" s="223"/>
      <c r="J921" s="42"/>
      <c r="K921" s="42"/>
      <c r="L921" s="46"/>
      <c r="M921" s="224"/>
      <c r="N921" s="225"/>
      <c r="O921" s="86"/>
      <c r="P921" s="86"/>
      <c r="Q921" s="86"/>
      <c r="R921" s="86"/>
      <c r="S921" s="86"/>
      <c r="T921" s="87"/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T921" s="19" t="s">
        <v>160</v>
      </c>
      <c r="AU921" s="19" t="s">
        <v>81</v>
      </c>
    </row>
    <row r="922" s="2" customFormat="1">
      <c r="A922" s="40"/>
      <c r="B922" s="41"/>
      <c r="C922" s="42"/>
      <c r="D922" s="226" t="s">
        <v>162</v>
      </c>
      <c r="E922" s="42"/>
      <c r="F922" s="227" t="s">
        <v>1277</v>
      </c>
      <c r="G922" s="42"/>
      <c r="H922" s="42"/>
      <c r="I922" s="223"/>
      <c r="J922" s="42"/>
      <c r="K922" s="42"/>
      <c r="L922" s="46"/>
      <c r="M922" s="224"/>
      <c r="N922" s="225"/>
      <c r="O922" s="86"/>
      <c r="P922" s="86"/>
      <c r="Q922" s="86"/>
      <c r="R922" s="86"/>
      <c r="S922" s="86"/>
      <c r="T922" s="87"/>
      <c r="U922" s="40"/>
      <c r="V922" s="40"/>
      <c r="W922" s="40"/>
      <c r="X922" s="40"/>
      <c r="Y922" s="40"/>
      <c r="Z922" s="40"/>
      <c r="AA922" s="40"/>
      <c r="AB922" s="40"/>
      <c r="AC922" s="40"/>
      <c r="AD922" s="40"/>
      <c r="AE922" s="40"/>
      <c r="AT922" s="19" t="s">
        <v>162</v>
      </c>
      <c r="AU922" s="19" t="s">
        <v>81</v>
      </c>
    </row>
    <row r="923" s="2" customFormat="1" ht="16.5" customHeight="1">
      <c r="A923" s="40"/>
      <c r="B923" s="41"/>
      <c r="C923" s="261" t="s">
        <v>1278</v>
      </c>
      <c r="D923" s="261" t="s">
        <v>265</v>
      </c>
      <c r="E923" s="262" t="s">
        <v>1279</v>
      </c>
      <c r="F923" s="263" t="s">
        <v>1280</v>
      </c>
      <c r="G923" s="264" t="s">
        <v>237</v>
      </c>
      <c r="H923" s="265">
        <v>13.199999999999999</v>
      </c>
      <c r="I923" s="266"/>
      <c r="J923" s="267">
        <f>ROUND(I923*H923,2)</f>
        <v>0</v>
      </c>
      <c r="K923" s="268"/>
      <c r="L923" s="269"/>
      <c r="M923" s="270" t="s">
        <v>19</v>
      </c>
      <c r="N923" s="271" t="s">
        <v>42</v>
      </c>
      <c r="O923" s="86"/>
      <c r="P923" s="217">
        <f>O923*H923</f>
        <v>0</v>
      </c>
      <c r="Q923" s="217">
        <v>0.00025999999999999998</v>
      </c>
      <c r="R923" s="217">
        <f>Q923*H923</f>
        <v>0.0034319999999999997</v>
      </c>
      <c r="S923" s="217">
        <v>0</v>
      </c>
      <c r="T923" s="218">
        <f>S923*H923</f>
        <v>0</v>
      </c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R923" s="219" t="s">
        <v>381</v>
      </c>
      <c r="AT923" s="219" t="s">
        <v>265</v>
      </c>
      <c r="AU923" s="219" t="s">
        <v>81</v>
      </c>
      <c r="AY923" s="19" t="s">
        <v>152</v>
      </c>
      <c r="BE923" s="220">
        <f>IF(N923="základní",J923,0)</f>
        <v>0</v>
      </c>
      <c r="BF923" s="220">
        <f>IF(N923="snížená",J923,0)</f>
        <v>0</v>
      </c>
      <c r="BG923" s="220">
        <f>IF(N923="zákl. přenesená",J923,0)</f>
        <v>0</v>
      </c>
      <c r="BH923" s="220">
        <f>IF(N923="sníž. přenesená",J923,0)</f>
        <v>0</v>
      </c>
      <c r="BI923" s="220">
        <f>IF(N923="nulová",J923,0)</f>
        <v>0</v>
      </c>
      <c r="BJ923" s="19" t="s">
        <v>79</v>
      </c>
      <c r="BK923" s="220">
        <f>ROUND(I923*H923,2)</f>
        <v>0</v>
      </c>
      <c r="BL923" s="19" t="s">
        <v>264</v>
      </c>
      <c r="BM923" s="219" t="s">
        <v>1281</v>
      </c>
    </row>
    <row r="924" s="2" customFormat="1">
      <c r="A924" s="40"/>
      <c r="B924" s="41"/>
      <c r="C924" s="42"/>
      <c r="D924" s="221" t="s">
        <v>160</v>
      </c>
      <c r="E924" s="42"/>
      <c r="F924" s="222" t="s">
        <v>1280</v>
      </c>
      <c r="G924" s="42"/>
      <c r="H924" s="42"/>
      <c r="I924" s="223"/>
      <c r="J924" s="42"/>
      <c r="K924" s="42"/>
      <c r="L924" s="46"/>
      <c r="M924" s="224"/>
      <c r="N924" s="225"/>
      <c r="O924" s="86"/>
      <c r="P924" s="86"/>
      <c r="Q924" s="86"/>
      <c r="R924" s="86"/>
      <c r="S924" s="86"/>
      <c r="T924" s="87"/>
      <c r="U924" s="40"/>
      <c r="V924" s="40"/>
      <c r="W924" s="40"/>
      <c r="X924" s="40"/>
      <c r="Y924" s="40"/>
      <c r="Z924" s="40"/>
      <c r="AA924" s="40"/>
      <c r="AB924" s="40"/>
      <c r="AC924" s="40"/>
      <c r="AD924" s="40"/>
      <c r="AE924" s="40"/>
      <c r="AT924" s="19" t="s">
        <v>160</v>
      </c>
      <c r="AU924" s="19" t="s">
        <v>81</v>
      </c>
    </row>
    <row r="925" s="13" customFormat="1">
      <c r="A925" s="13"/>
      <c r="B925" s="228"/>
      <c r="C925" s="229"/>
      <c r="D925" s="221" t="s">
        <v>164</v>
      </c>
      <c r="E925" s="230" t="s">
        <v>19</v>
      </c>
      <c r="F925" s="231" t="s">
        <v>1282</v>
      </c>
      <c r="G925" s="229"/>
      <c r="H925" s="232">
        <v>12</v>
      </c>
      <c r="I925" s="233"/>
      <c r="J925" s="229"/>
      <c r="K925" s="229"/>
      <c r="L925" s="234"/>
      <c r="M925" s="235"/>
      <c r="N925" s="236"/>
      <c r="O925" s="236"/>
      <c r="P925" s="236"/>
      <c r="Q925" s="236"/>
      <c r="R925" s="236"/>
      <c r="S925" s="236"/>
      <c r="T925" s="237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8" t="s">
        <v>164</v>
      </c>
      <c r="AU925" s="238" t="s">
        <v>81</v>
      </c>
      <c r="AV925" s="13" t="s">
        <v>81</v>
      </c>
      <c r="AW925" s="13" t="s">
        <v>33</v>
      </c>
      <c r="AX925" s="13" t="s">
        <v>71</v>
      </c>
      <c r="AY925" s="238" t="s">
        <v>152</v>
      </c>
    </row>
    <row r="926" s="13" customFormat="1">
      <c r="A926" s="13"/>
      <c r="B926" s="228"/>
      <c r="C926" s="229"/>
      <c r="D926" s="221" t="s">
        <v>164</v>
      </c>
      <c r="E926" s="230" t="s">
        <v>19</v>
      </c>
      <c r="F926" s="231" t="s">
        <v>1283</v>
      </c>
      <c r="G926" s="229"/>
      <c r="H926" s="232">
        <v>13.199999999999999</v>
      </c>
      <c r="I926" s="233"/>
      <c r="J926" s="229"/>
      <c r="K926" s="229"/>
      <c r="L926" s="234"/>
      <c r="M926" s="235"/>
      <c r="N926" s="236"/>
      <c r="O926" s="236"/>
      <c r="P926" s="236"/>
      <c r="Q926" s="236"/>
      <c r="R926" s="236"/>
      <c r="S926" s="236"/>
      <c r="T926" s="237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8" t="s">
        <v>164</v>
      </c>
      <c r="AU926" s="238" t="s">
        <v>81</v>
      </c>
      <c r="AV926" s="13" t="s">
        <v>81</v>
      </c>
      <c r="AW926" s="13" t="s">
        <v>33</v>
      </c>
      <c r="AX926" s="13" t="s">
        <v>79</v>
      </c>
      <c r="AY926" s="238" t="s">
        <v>152</v>
      </c>
    </row>
    <row r="927" s="2" customFormat="1" ht="16.5" customHeight="1">
      <c r="A927" s="40"/>
      <c r="B927" s="41"/>
      <c r="C927" s="207" t="s">
        <v>1284</v>
      </c>
      <c r="D927" s="207" t="s">
        <v>154</v>
      </c>
      <c r="E927" s="208" t="s">
        <v>1285</v>
      </c>
      <c r="F927" s="209" t="s">
        <v>1286</v>
      </c>
      <c r="G927" s="210" t="s">
        <v>211</v>
      </c>
      <c r="H927" s="211">
        <v>28</v>
      </c>
      <c r="I927" s="212"/>
      <c r="J927" s="213">
        <f>ROUND(I927*H927,2)</f>
        <v>0</v>
      </c>
      <c r="K927" s="214"/>
      <c r="L927" s="46"/>
      <c r="M927" s="215" t="s">
        <v>19</v>
      </c>
      <c r="N927" s="216" t="s">
        <v>42</v>
      </c>
      <c r="O927" s="86"/>
      <c r="P927" s="217">
        <f>O927*H927</f>
        <v>0</v>
      </c>
      <c r="Q927" s="217">
        <v>0</v>
      </c>
      <c r="R927" s="217">
        <f>Q927*H927</f>
        <v>0</v>
      </c>
      <c r="S927" s="217">
        <v>0</v>
      </c>
      <c r="T927" s="218">
        <f>S927*H927</f>
        <v>0</v>
      </c>
      <c r="U927" s="40"/>
      <c r="V927" s="40"/>
      <c r="W927" s="40"/>
      <c r="X927" s="40"/>
      <c r="Y927" s="40"/>
      <c r="Z927" s="40"/>
      <c r="AA927" s="40"/>
      <c r="AB927" s="40"/>
      <c r="AC927" s="40"/>
      <c r="AD927" s="40"/>
      <c r="AE927" s="40"/>
      <c r="AR927" s="219" t="s">
        <v>264</v>
      </c>
      <c r="AT927" s="219" t="s">
        <v>154</v>
      </c>
      <c r="AU927" s="219" t="s">
        <v>81</v>
      </c>
      <c r="AY927" s="19" t="s">
        <v>152</v>
      </c>
      <c r="BE927" s="220">
        <f>IF(N927="základní",J927,0)</f>
        <v>0</v>
      </c>
      <c r="BF927" s="220">
        <f>IF(N927="snížená",J927,0)</f>
        <v>0</v>
      </c>
      <c r="BG927" s="220">
        <f>IF(N927="zákl. přenesená",J927,0)</f>
        <v>0</v>
      </c>
      <c r="BH927" s="220">
        <f>IF(N927="sníž. přenesená",J927,0)</f>
        <v>0</v>
      </c>
      <c r="BI927" s="220">
        <f>IF(N927="nulová",J927,0)</f>
        <v>0</v>
      </c>
      <c r="BJ927" s="19" t="s">
        <v>79</v>
      </c>
      <c r="BK927" s="220">
        <f>ROUND(I927*H927,2)</f>
        <v>0</v>
      </c>
      <c r="BL927" s="19" t="s">
        <v>264</v>
      </c>
      <c r="BM927" s="219" t="s">
        <v>1287</v>
      </c>
    </row>
    <row r="928" s="2" customFormat="1">
      <c r="A928" s="40"/>
      <c r="B928" s="41"/>
      <c r="C928" s="42"/>
      <c r="D928" s="221" t="s">
        <v>160</v>
      </c>
      <c r="E928" s="42"/>
      <c r="F928" s="222" t="s">
        <v>1286</v>
      </c>
      <c r="G928" s="42"/>
      <c r="H928" s="42"/>
      <c r="I928" s="223"/>
      <c r="J928" s="42"/>
      <c r="K928" s="42"/>
      <c r="L928" s="46"/>
      <c r="M928" s="224"/>
      <c r="N928" s="225"/>
      <c r="O928" s="86"/>
      <c r="P928" s="86"/>
      <c r="Q928" s="86"/>
      <c r="R928" s="86"/>
      <c r="S928" s="86"/>
      <c r="T928" s="87"/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T928" s="19" t="s">
        <v>160</v>
      </c>
      <c r="AU928" s="19" t="s">
        <v>81</v>
      </c>
    </row>
    <row r="929" s="2" customFormat="1" ht="16.5" customHeight="1">
      <c r="A929" s="40"/>
      <c r="B929" s="41"/>
      <c r="C929" s="207" t="s">
        <v>1288</v>
      </c>
      <c r="D929" s="207" t="s">
        <v>154</v>
      </c>
      <c r="E929" s="208" t="s">
        <v>1289</v>
      </c>
      <c r="F929" s="209" t="s">
        <v>1290</v>
      </c>
      <c r="G929" s="210" t="s">
        <v>211</v>
      </c>
      <c r="H929" s="211">
        <v>28</v>
      </c>
      <c r="I929" s="212"/>
      <c r="J929" s="213">
        <f>ROUND(I929*H929,2)</f>
        <v>0</v>
      </c>
      <c r="K929" s="214"/>
      <c r="L929" s="46"/>
      <c r="M929" s="215" t="s">
        <v>19</v>
      </c>
      <c r="N929" s="216" t="s">
        <v>42</v>
      </c>
      <c r="O929" s="86"/>
      <c r="P929" s="217">
        <f>O929*H929</f>
        <v>0</v>
      </c>
      <c r="Q929" s="217">
        <v>0.0074999999999999997</v>
      </c>
      <c r="R929" s="217">
        <f>Q929*H929</f>
        <v>0.20999999999999999</v>
      </c>
      <c r="S929" s="217">
        <v>0</v>
      </c>
      <c r="T929" s="218">
        <f>S929*H929</f>
        <v>0</v>
      </c>
      <c r="U929" s="40"/>
      <c r="V929" s="40"/>
      <c r="W929" s="40"/>
      <c r="X929" s="40"/>
      <c r="Y929" s="40"/>
      <c r="Z929" s="40"/>
      <c r="AA929" s="40"/>
      <c r="AB929" s="40"/>
      <c r="AC929" s="40"/>
      <c r="AD929" s="40"/>
      <c r="AE929" s="40"/>
      <c r="AR929" s="219" t="s">
        <v>264</v>
      </c>
      <c r="AT929" s="219" t="s">
        <v>154</v>
      </c>
      <c r="AU929" s="219" t="s">
        <v>81</v>
      </c>
      <c r="AY929" s="19" t="s">
        <v>152</v>
      </c>
      <c r="BE929" s="220">
        <f>IF(N929="základní",J929,0)</f>
        <v>0</v>
      </c>
      <c r="BF929" s="220">
        <f>IF(N929="snížená",J929,0)</f>
        <v>0</v>
      </c>
      <c r="BG929" s="220">
        <f>IF(N929="zákl. přenesená",J929,0)</f>
        <v>0</v>
      </c>
      <c r="BH929" s="220">
        <f>IF(N929="sníž. přenesená",J929,0)</f>
        <v>0</v>
      </c>
      <c r="BI929" s="220">
        <f>IF(N929="nulová",J929,0)</f>
        <v>0</v>
      </c>
      <c r="BJ929" s="19" t="s">
        <v>79</v>
      </c>
      <c r="BK929" s="220">
        <f>ROUND(I929*H929,2)</f>
        <v>0</v>
      </c>
      <c r="BL929" s="19" t="s">
        <v>264</v>
      </c>
      <c r="BM929" s="219" t="s">
        <v>1291</v>
      </c>
    </row>
    <row r="930" s="2" customFormat="1">
      <c r="A930" s="40"/>
      <c r="B930" s="41"/>
      <c r="C930" s="42"/>
      <c r="D930" s="221" t="s">
        <v>160</v>
      </c>
      <c r="E930" s="42"/>
      <c r="F930" s="222" t="s">
        <v>1292</v>
      </c>
      <c r="G930" s="42"/>
      <c r="H930" s="42"/>
      <c r="I930" s="223"/>
      <c r="J930" s="42"/>
      <c r="K930" s="42"/>
      <c r="L930" s="46"/>
      <c r="M930" s="224"/>
      <c r="N930" s="225"/>
      <c r="O930" s="86"/>
      <c r="P930" s="86"/>
      <c r="Q930" s="86"/>
      <c r="R930" s="86"/>
      <c r="S930" s="86"/>
      <c r="T930" s="87"/>
      <c r="U930" s="40"/>
      <c r="V930" s="40"/>
      <c r="W930" s="40"/>
      <c r="X930" s="40"/>
      <c r="Y930" s="40"/>
      <c r="Z930" s="40"/>
      <c r="AA930" s="40"/>
      <c r="AB930" s="40"/>
      <c r="AC930" s="40"/>
      <c r="AD930" s="40"/>
      <c r="AE930" s="40"/>
      <c r="AT930" s="19" t="s">
        <v>160</v>
      </c>
      <c r="AU930" s="19" t="s">
        <v>81</v>
      </c>
    </row>
    <row r="931" s="2" customFormat="1">
      <c r="A931" s="40"/>
      <c r="B931" s="41"/>
      <c r="C931" s="42"/>
      <c r="D931" s="226" t="s">
        <v>162</v>
      </c>
      <c r="E931" s="42"/>
      <c r="F931" s="227" t="s">
        <v>1293</v>
      </c>
      <c r="G931" s="42"/>
      <c r="H931" s="42"/>
      <c r="I931" s="223"/>
      <c r="J931" s="42"/>
      <c r="K931" s="42"/>
      <c r="L931" s="46"/>
      <c r="M931" s="224"/>
      <c r="N931" s="225"/>
      <c r="O931" s="86"/>
      <c r="P931" s="86"/>
      <c r="Q931" s="86"/>
      <c r="R931" s="86"/>
      <c r="S931" s="86"/>
      <c r="T931" s="87"/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T931" s="19" t="s">
        <v>162</v>
      </c>
      <c r="AU931" s="19" t="s">
        <v>81</v>
      </c>
    </row>
    <row r="932" s="2" customFormat="1" ht="24.15" customHeight="1">
      <c r="A932" s="40"/>
      <c r="B932" s="41"/>
      <c r="C932" s="207" t="s">
        <v>1294</v>
      </c>
      <c r="D932" s="207" t="s">
        <v>154</v>
      </c>
      <c r="E932" s="208" t="s">
        <v>1295</v>
      </c>
      <c r="F932" s="209" t="s">
        <v>1296</v>
      </c>
      <c r="G932" s="210" t="s">
        <v>202</v>
      </c>
      <c r="H932" s="211">
        <v>1.067</v>
      </c>
      <c r="I932" s="212"/>
      <c r="J932" s="213">
        <f>ROUND(I932*H932,2)</f>
        <v>0</v>
      </c>
      <c r="K932" s="214"/>
      <c r="L932" s="46"/>
      <c r="M932" s="215" t="s">
        <v>19</v>
      </c>
      <c r="N932" s="216" t="s">
        <v>42</v>
      </c>
      <c r="O932" s="86"/>
      <c r="P932" s="217">
        <f>O932*H932</f>
        <v>0</v>
      </c>
      <c r="Q932" s="217">
        <v>0</v>
      </c>
      <c r="R932" s="217">
        <f>Q932*H932</f>
        <v>0</v>
      </c>
      <c r="S932" s="217">
        <v>0</v>
      </c>
      <c r="T932" s="218">
        <f>S932*H932</f>
        <v>0</v>
      </c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R932" s="219" t="s">
        <v>264</v>
      </c>
      <c r="AT932" s="219" t="s">
        <v>154</v>
      </c>
      <c r="AU932" s="219" t="s">
        <v>81</v>
      </c>
      <c r="AY932" s="19" t="s">
        <v>152</v>
      </c>
      <c r="BE932" s="220">
        <f>IF(N932="základní",J932,0)</f>
        <v>0</v>
      </c>
      <c r="BF932" s="220">
        <f>IF(N932="snížená",J932,0)</f>
        <v>0</v>
      </c>
      <c r="BG932" s="220">
        <f>IF(N932="zákl. přenesená",J932,0)</f>
        <v>0</v>
      </c>
      <c r="BH932" s="220">
        <f>IF(N932="sníž. přenesená",J932,0)</f>
        <v>0</v>
      </c>
      <c r="BI932" s="220">
        <f>IF(N932="nulová",J932,0)</f>
        <v>0</v>
      </c>
      <c r="BJ932" s="19" t="s">
        <v>79</v>
      </c>
      <c r="BK932" s="220">
        <f>ROUND(I932*H932,2)</f>
        <v>0</v>
      </c>
      <c r="BL932" s="19" t="s">
        <v>264</v>
      </c>
      <c r="BM932" s="219" t="s">
        <v>1297</v>
      </c>
    </row>
    <row r="933" s="2" customFormat="1">
      <c r="A933" s="40"/>
      <c r="B933" s="41"/>
      <c r="C933" s="42"/>
      <c r="D933" s="221" t="s">
        <v>160</v>
      </c>
      <c r="E933" s="42"/>
      <c r="F933" s="222" t="s">
        <v>1296</v>
      </c>
      <c r="G933" s="42"/>
      <c r="H933" s="42"/>
      <c r="I933" s="223"/>
      <c r="J933" s="42"/>
      <c r="K933" s="42"/>
      <c r="L933" s="46"/>
      <c r="M933" s="224"/>
      <c r="N933" s="225"/>
      <c r="O933" s="86"/>
      <c r="P933" s="86"/>
      <c r="Q933" s="86"/>
      <c r="R933" s="86"/>
      <c r="S933" s="86"/>
      <c r="T933" s="87"/>
      <c r="U933" s="40"/>
      <c r="V933" s="40"/>
      <c r="W933" s="40"/>
      <c r="X933" s="40"/>
      <c r="Y933" s="40"/>
      <c r="Z933" s="40"/>
      <c r="AA933" s="40"/>
      <c r="AB933" s="40"/>
      <c r="AC933" s="40"/>
      <c r="AD933" s="40"/>
      <c r="AE933" s="40"/>
      <c r="AT933" s="19" t="s">
        <v>160</v>
      </c>
      <c r="AU933" s="19" t="s">
        <v>81</v>
      </c>
    </row>
    <row r="934" s="12" customFormat="1" ht="22.8" customHeight="1">
      <c r="A934" s="12"/>
      <c r="B934" s="191"/>
      <c r="C934" s="192"/>
      <c r="D934" s="193" t="s">
        <v>70</v>
      </c>
      <c r="E934" s="205" t="s">
        <v>1298</v>
      </c>
      <c r="F934" s="205" t="s">
        <v>1299</v>
      </c>
      <c r="G934" s="192"/>
      <c r="H934" s="192"/>
      <c r="I934" s="195"/>
      <c r="J934" s="206">
        <f>BK934</f>
        <v>0</v>
      </c>
      <c r="K934" s="192"/>
      <c r="L934" s="197"/>
      <c r="M934" s="198"/>
      <c r="N934" s="199"/>
      <c r="O934" s="199"/>
      <c r="P934" s="200">
        <f>SUM(P935:P950)</f>
        <v>0</v>
      </c>
      <c r="Q934" s="199"/>
      <c r="R934" s="200">
        <f>SUM(R935:R950)</f>
        <v>0.98548499999999994</v>
      </c>
      <c r="S934" s="199"/>
      <c r="T934" s="201">
        <f>SUM(T935:T950)</f>
        <v>0</v>
      </c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R934" s="202" t="s">
        <v>81</v>
      </c>
      <c r="AT934" s="203" t="s">
        <v>70</v>
      </c>
      <c r="AU934" s="203" t="s">
        <v>79</v>
      </c>
      <c r="AY934" s="202" t="s">
        <v>152</v>
      </c>
      <c r="BK934" s="204">
        <f>SUM(BK935:BK950)</f>
        <v>0</v>
      </c>
    </row>
    <row r="935" s="2" customFormat="1" ht="16.5" customHeight="1">
      <c r="A935" s="40"/>
      <c r="B935" s="41"/>
      <c r="C935" s="207" t="s">
        <v>1300</v>
      </c>
      <c r="D935" s="207" t="s">
        <v>154</v>
      </c>
      <c r="E935" s="208" t="s">
        <v>1301</v>
      </c>
      <c r="F935" s="209" t="s">
        <v>1302</v>
      </c>
      <c r="G935" s="210" t="s">
        <v>262</v>
      </c>
      <c r="H935" s="211">
        <v>40</v>
      </c>
      <c r="I935" s="212"/>
      <c r="J935" s="213">
        <f>ROUND(I935*H935,2)</f>
        <v>0</v>
      </c>
      <c r="K935" s="214"/>
      <c r="L935" s="46"/>
      <c r="M935" s="215" t="s">
        <v>19</v>
      </c>
      <c r="N935" s="216" t="s">
        <v>42</v>
      </c>
      <c r="O935" s="86"/>
      <c r="P935" s="217">
        <f>O935*H935</f>
        <v>0</v>
      </c>
      <c r="Q935" s="217">
        <v>0.020289999999999999</v>
      </c>
      <c r="R935" s="217">
        <f>Q935*H935</f>
        <v>0.81159999999999999</v>
      </c>
      <c r="S935" s="217">
        <v>0</v>
      </c>
      <c r="T935" s="218">
        <f>S935*H935</f>
        <v>0</v>
      </c>
      <c r="U935" s="40"/>
      <c r="V935" s="40"/>
      <c r="W935" s="40"/>
      <c r="X935" s="40"/>
      <c r="Y935" s="40"/>
      <c r="Z935" s="40"/>
      <c r="AA935" s="40"/>
      <c r="AB935" s="40"/>
      <c r="AC935" s="40"/>
      <c r="AD935" s="40"/>
      <c r="AE935" s="40"/>
      <c r="AR935" s="219" t="s">
        <v>264</v>
      </c>
      <c r="AT935" s="219" t="s">
        <v>154</v>
      </c>
      <c r="AU935" s="219" t="s">
        <v>81</v>
      </c>
      <c r="AY935" s="19" t="s">
        <v>152</v>
      </c>
      <c r="BE935" s="220">
        <f>IF(N935="základní",J935,0)</f>
        <v>0</v>
      </c>
      <c r="BF935" s="220">
        <f>IF(N935="snížená",J935,0)</f>
        <v>0</v>
      </c>
      <c r="BG935" s="220">
        <f>IF(N935="zákl. přenesená",J935,0)</f>
        <v>0</v>
      </c>
      <c r="BH935" s="220">
        <f>IF(N935="sníž. přenesená",J935,0)</f>
        <v>0</v>
      </c>
      <c r="BI935" s="220">
        <f>IF(N935="nulová",J935,0)</f>
        <v>0</v>
      </c>
      <c r="BJ935" s="19" t="s">
        <v>79</v>
      </c>
      <c r="BK935" s="220">
        <f>ROUND(I935*H935,2)</f>
        <v>0</v>
      </c>
      <c r="BL935" s="19" t="s">
        <v>264</v>
      </c>
      <c r="BM935" s="219" t="s">
        <v>1303</v>
      </c>
    </row>
    <row r="936" s="2" customFormat="1">
      <c r="A936" s="40"/>
      <c r="B936" s="41"/>
      <c r="C936" s="42"/>
      <c r="D936" s="221" t="s">
        <v>160</v>
      </c>
      <c r="E936" s="42"/>
      <c r="F936" s="222" t="s">
        <v>1302</v>
      </c>
      <c r="G936" s="42"/>
      <c r="H936" s="42"/>
      <c r="I936" s="223"/>
      <c r="J936" s="42"/>
      <c r="K936" s="42"/>
      <c r="L936" s="46"/>
      <c r="M936" s="224"/>
      <c r="N936" s="225"/>
      <c r="O936" s="86"/>
      <c r="P936" s="86"/>
      <c r="Q936" s="86"/>
      <c r="R936" s="86"/>
      <c r="S936" s="86"/>
      <c r="T936" s="87"/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T936" s="19" t="s">
        <v>160</v>
      </c>
      <c r="AU936" s="19" t="s">
        <v>81</v>
      </c>
    </row>
    <row r="937" s="2" customFormat="1" ht="24.15" customHeight="1">
      <c r="A937" s="40"/>
      <c r="B937" s="41"/>
      <c r="C937" s="207" t="s">
        <v>1304</v>
      </c>
      <c r="D937" s="207" t="s">
        <v>154</v>
      </c>
      <c r="E937" s="208" t="s">
        <v>1305</v>
      </c>
      <c r="F937" s="209" t="s">
        <v>1306</v>
      </c>
      <c r="G937" s="210" t="s">
        <v>211</v>
      </c>
      <c r="H937" s="211">
        <v>8.2750000000000004</v>
      </c>
      <c r="I937" s="212"/>
      <c r="J937" s="213">
        <f>ROUND(I937*H937,2)</f>
        <v>0</v>
      </c>
      <c r="K937" s="214"/>
      <c r="L937" s="46"/>
      <c r="M937" s="215" t="s">
        <v>19</v>
      </c>
      <c r="N937" s="216" t="s">
        <v>42</v>
      </c>
      <c r="O937" s="86"/>
      <c r="P937" s="217">
        <f>O937*H937</f>
        <v>0</v>
      </c>
      <c r="Q937" s="217">
        <v>0.0166</v>
      </c>
      <c r="R937" s="217">
        <f>Q937*H937</f>
        <v>0.13736500000000002</v>
      </c>
      <c r="S937" s="217">
        <v>0</v>
      </c>
      <c r="T937" s="218">
        <f>S937*H937</f>
        <v>0</v>
      </c>
      <c r="U937" s="40"/>
      <c r="V937" s="40"/>
      <c r="W937" s="40"/>
      <c r="X937" s="40"/>
      <c r="Y937" s="40"/>
      <c r="Z937" s="40"/>
      <c r="AA937" s="40"/>
      <c r="AB937" s="40"/>
      <c r="AC937" s="40"/>
      <c r="AD937" s="40"/>
      <c r="AE937" s="40"/>
      <c r="AR937" s="219" t="s">
        <v>264</v>
      </c>
      <c r="AT937" s="219" t="s">
        <v>154</v>
      </c>
      <c r="AU937" s="219" t="s">
        <v>81</v>
      </c>
      <c r="AY937" s="19" t="s">
        <v>152</v>
      </c>
      <c r="BE937" s="220">
        <f>IF(N937="základní",J937,0)</f>
        <v>0</v>
      </c>
      <c r="BF937" s="220">
        <f>IF(N937="snížená",J937,0)</f>
        <v>0</v>
      </c>
      <c r="BG937" s="220">
        <f>IF(N937="zákl. přenesená",J937,0)</f>
        <v>0</v>
      </c>
      <c r="BH937" s="220">
        <f>IF(N937="sníž. přenesená",J937,0)</f>
        <v>0</v>
      </c>
      <c r="BI937" s="220">
        <f>IF(N937="nulová",J937,0)</f>
        <v>0</v>
      </c>
      <c r="BJ937" s="19" t="s">
        <v>79</v>
      </c>
      <c r="BK937" s="220">
        <f>ROUND(I937*H937,2)</f>
        <v>0</v>
      </c>
      <c r="BL937" s="19" t="s">
        <v>264</v>
      </c>
      <c r="BM937" s="219" t="s">
        <v>1307</v>
      </c>
    </row>
    <row r="938" s="2" customFormat="1">
      <c r="A938" s="40"/>
      <c r="B938" s="41"/>
      <c r="C938" s="42"/>
      <c r="D938" s="221" t="s">
        <v>160</v>
      </c>
      <c r="E938" s="42"/>
      <c r="F938" s="222" t="s">
        <v>1306</v>
      </c>
      <c r="G938" s="42"/>
      <c r="H938" s="42"/>
      <c r="I938" s="223"/>
      <c r="J938" s="42"/>
      <c r="K938" s="42"/>
      <c r="L938" s="46"/>
      <c r="M938" s="224"/>
      <c r="N938" s="225"/>
      <c r="O938" s="86"/>
      <c r="P938" s="86"/>
      <c r="Q938" s="86"/>
      <c r="R938" s="86"/>
      <c r="S938" s="86"/>
      <c r="T938" s="87"/>
      <c r="U938" s="40"/>
      <c r="V938" s="40"/>
      <c r="W938" s="40"/>
      <c r="X938" s="40"/>
      <c r="Y938" s="40"/>
      <c r="Z938" s="40"/>
      <c r="AA938" s="40"/>
      <c r="AB938" s="40"/>
      <c r="AC938" s="40"/>
      <c r="AD938" s="40"/>
      <c r="AE938" s="40"/>
      <c r="AT938" s="19" t="s">
        <v>160</v>
      </c>
      <c r="AU938" s="19" t="s">
        <v>81</v>
      </c>
    </row>
    <row r="939" s="13" customFormat="1">
      <c r="A939" s="13"/>
      <c r="B939" s="228"/>
      <c r="C939" s="229"/>
      <c r="D939" s="221" t="s">
        <v>164</v>
      </c>
      <c r="E939" s="230" t="s">
        <v>19</v>
      </c>
      <c r="F939" s="231" t="s">
        <v>1308</v>
      </c>
      <c r="G939" s="229"/>
      <c r="H939" s="232">
        <v>1.0449999999999999</v>
      </c>
      <c r="I939" s="233"/>
      <c r="J939" s="229"/>
      <c r="K939" s="229"/>
      <c r="L939" s="234"/>
      <c r="M939" s="235"/>
      <c r="N939" s="236"/>
      <c r="O939" s="236"/>
      <c r="P939" s="236"/>
      <c r="Q939" s="236"/>
      <c r="R939" s="236"/>
      <c r="S939" s="236"/>
      <c r="T939" s="237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38" t="s">
        <v>164</v>
      </c>
      <c r="AU939" s="238" t="s">
        <v>81</v>
      </c>
      <c r="AV939" s="13" t="s">
        <v>81</v>
      </c>
      <c r="AW939" s="13" t="s">
        <v>33</v>
      </c>
      <c r="AX939" s="13" t="s">
        <v>71</v>
      </c>
      <c r="AY939" s="238" t="s">
        <v>152</v>
      </c>
    </row>
    <row r="940" s="13" customFormat="1">
      <c r="A940" s="13"/>
      <c r="B940" s="228"/>
      <c r="C940" s="229"/>
      <c r="D940" s="221" t="s">
        <v>164</v>
      </c>
      <c r="E940" s="230" t="s">
        <v>19</v>
      </c>
      <c r="F940" s="231" t="s">
        <v>1309</v>
      </c>
      <c r="G940" s="229"/>
      <c r="H940" s="232">
        <v>1.98</v>
      </c>
      <c r="I940" s="233"/>
      <c r="J940" s="229"/>
      <c r="K940" s="229"/>
      <c r="L940" s="234"/>
      <c r="M940" s="235"/>
      <c r="N940" s="236"/>
      <c r="O940" s="236"/>
      <c r="P940" s="236"/>
      <c r="Q940" s="236"/>
      <c r="R940" s="236"/>
      <c r="S940" s="236"/>
      <c r="T940" s="237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38" t="s">
        <v>164</v>
      </c>
      <c r="AU940" s="238" t="s">
        <v>81</v>
      </c>
      <c r="AV940" s="13" t="s">
        <v>81</v>
      </c>
      <c r="AW940" s="13" t="s">
        <v>33</v>
      </c>
      <c r="AX940" s="13" t="s">
        <v>71</v>
      </c>
      <c r="AY940" s="238" t="s">
        <v>152</v>
      </c>
    </row>
    <row r="941" s="13" customFormat="1">
      <c r="A941" s="13"/>
      <c r="B941" s="228"/>
      <c r="C941" s="229"/>
      <c r="D941" s="221" t="s">
        <v>164</v>
      </c>
      <c r="E941" s="230" t="s">
        <v>19</v>
      </c>
      <c r="F941" s="231" t="s">
        <v>1310</v>
      </c>
      <c r="G941" s="229"/>
      <c r="H941" s="232">
        <v>5.25</v>
      </c>
      <c r="I941" s="233"/>
      <c r="J941" s="229"/>
      <c r="K941" s="229"/>
      <c r="L941" s="234"/>
      <c r="M941" s="235"/>
      <c r="N941" s="236"/>
      <c r="O941" s="236"/>
      <c r="P941" s="236"/>
      <c r="Q941" s="236"/>
      <c r="R941" s="236"/>
      <c r="S941" s="236"/>
      <c r="T941" s="237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38" t="s">
        <v>164</v>
      </c>
      <c r="AU941" s="238" t="s">
        <v>81</v>
      </c>
      <c r="AV941" s="13" t="s">
        <v>81</v>
      </c>
      <c r="AW941" s="13" t="s">
        <v>33</v>
      </c>
      <c r="AX941" s="13" t="s">
        <v>71</v>
      </c>
      <c r="AY941" s="238" t="s">
        <v>152</v>
      </c>
    </row>
    <row r="942" s="14" customFormat="1">
      <c r="A942" s="14"/>
      <c r="B942" s="239"/>
      <c r="C942" s="240"/>
      <c r="D942" s="221" t="s">
        <v>164</v>
      </c>
      <c r="E942" s="241" t="s">
        <v>19</v>
      </c>
      <c r="F942" s="242" t="s">
        <v>169</v>
      </c>
      <c r="G942" s="240"/>
      <c r="H942" s="243">
        <v>8.2750000000000004</v>
      </c>
      <c r="I942" s="244"/>
      <c r="J942" s="240"/>
      <c r="K942" s="240"/>
      <c r="L942" s="245"/>
      <c r="M942" s="246"/>
      <c r="N942" s="247"/>
      <c r="O942" s="247"/>
      <c r="P942" s="247"/>
      <c r="Q942" s="247"/>
      <c r="R942" s="247"/>
      <c r="S942" s="247"/>
      <c r="T942" s="248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49" t="s">
        <v>164</v>
      </c>
      <c r="AU942" s="249" t="s">
        <v>81</v>
      </c>
      <c r="AV942" s="14" t="s">
        <v>158</v>
      </c>
      <c r="AW942" s="14" t="s">
        <v>33</v>
      </c>
      <c r="AX942" s="14" t="s">
        <v>79</v>
      </c>
      <c r="AY942" s="249" t="s">
        <v>152</v>
      </c>
    </row>
    <row r="943" s="2" customFormat="1" ht="16.5" customHeight="1">
      <c r="A943" s="40"/>
      <c r="B943" s="41"/>
      <c r="C943" s="207" t="s">
        <v>1311</v>
      </c>
      <c r="D943" s="207" t="s">
        <v>154</v>
      </c>
      <c r="E943" s="208" t="s">
        <v>1312</v>
      </c>
      <c r="F943" s="209" t="s">
        <v>1313</v>
      </c>
      <c r="G943" s="210" t="s">
        <v>211</v>
      </c>
      <c r="H943" s="211">
        <v>7.3040000000000003</v>
      </c>
      <c r="I943" s="212"/>
      <c r="J943" s="213">
        <f>ROUND(I943*H943,2)</f>
        <v>0</v>
      </c>
      <c r="K943" s="214"/>
      <c r="L943" s="46"/>
      <c r="M943" s="215" t="s">
        <v>19</v>
      </c>
      <c r="N943" s="216" t="s">
        <v>42</v>
      </c>
      <c r="O943" s="86"/>
      <c r="P943" s="217">
        <f>O943*H943</f>
        <v>0</v>
      </c>
      <c r="Q943" s="217">
        <v>0.0050000000000000001</v>
      </c>
      <c r="R943" s="217">
        <f>Q943*H943</f>
        <v>0.036520000000000004</v>
      </c>
      <c r="S943" s="217">
        <v>0</v>
      </c>
      <c r="T943" s="218">
        <f>S943*H943</f>
        <v>0</v>
      </c>
      <c r="U943" s="40"/>
      <c r="V943" s="40"/>
      <c r="W943" s="40"/>
      <c r="X943" s="40"/>
      <c r="Y943" s="40"/>
      <c r="Z943" s="40"/>
      <c r="AA943" s="40"/>
      <c r="AB943" s="40"/>
      <c r="AC943" s="40"/>
      <c r="AD943" s="40"/>
      <c r="AE943" s="40"/>
      <c r="AR943" s="219" t="s">
        <v>264</v>
      </c>
      <c r="AT943" s="219" t="s">
        <v>154</v>
      </c>
      <c r="AU943" s="219" t="s">
        <v>81</v>
      </c>
      <c r="AY943" s="19" t="s">
        <v>152</v>
      </c>
      <c r="BE943" s="220">
        <f>IF(N943="základní",J943,0)</f>
        <v>0</v>
      </c>
      <c r="BF943" s="220">
        <f>IF(N943="snížená",J943,0)</f>
        <v>0</v>
      </c>
      <c r="BG943" s="220">
        <f>IF(N943="zákl. přenesená",J943,0)</f>
        <v>0</v>
      </c>
      <c r="BH943" s="220">
        <f>IF(N943="sníž. přenesená",J943,0)</f>
        <v>0</v>
      </c>
      <c r="BI943" s="220">
        <f>IF(N943="nulová",J943,0)</f>
        <v>0</v>
      </c>
      <c r="BJ943" s="19" t="s">
        <v>79</v>
      </c>
      <c r="BK943" s="220">
        <f>ROUND(I943*H943,2)</f>
        <v>0</v>
      </c>
      <c r="BL943" s="19" t="s">
        <v>264</v>
      </c>
      <c r="BM943" s="219" t="s">
        <v>1314</v>
      </c>
    </row>
    <row r="944" s="2" customFormat="1">
      <c r="A944" s="40"/>
      <c r="B944" s="41"/>
      <c r="C944" s="42"/>
      <c r="D944" s="221" t="s">
        <v>160</v>
      </c>
      <c r="E944" s="42"/>
      <c r="F944" s="222" t="s">
        <v>1315</v>
      </c>
      <c r="G944" s="42"/>
      <c r="H944" s="42"/>
      <c r="I944" s="223"/>
      <c r="J944" s="42"/>
      <c r="K944" s="42"/>
      <c r="L944" s="46"/>
      <c r="M944" s="224"/>
      <c r="N944" s="225"/>
      <c r="O944" s="86"/>
      <c r="P944" s="86"/>
      <c r="Q944" s="86"/>
      <c r="R944" s="86"/>
      <c r="S944" s="86"/>
      <c r="T944" s="87"/>
      <c r="U944" s="40"/>
      <c r="V944" s="40"/>
      <c r="W944" s="40"/>
      <c r="X944" s="40"/>
      <c r="Y944" s="40"/>
      <c r="Z944" s="40"/>
      <c r="AA944" s="40"/>
      <c r="AB944" s="40"/>
      <c r="AC944" s="40"/>
      <c r="AD944" s="40"/>
      <c r="AE944" s="40"/>
      <c r="AT944" s="19" t="s">
        <v>160</v>
      </c>
      <c r="AU944" s="19" t="s">
        <v>81</v>
      </c>
    </row>
    <row r="945" s="2" customFormat="1">
      <c r="A945" s="40"/>
      <c r="B945" s="41"/>
      <c r="C945" s="42"/>
      <c r="D945" s="226" t="s">
        <v>162</v>
      </c>
      <c r="E945" s="42"/>
      <c r="F945" s="227" t="s">
        <v>1316</v>
      </c>
      <c r="G945" s="42"/>
      <c r="H945" s="42"/>
      <c r="I945" s="223"/>
      <c r="J945" s="42"/>
      <c r="K945" s="42"/>
      <c r="L945" s="46"/>
      <c r="M945" s="224"/>
      <c r="N945" s="225"/>
      <c r="O945" s="86"/>
      <c r="P945" s="86"/>
      <c r="Q945" s="86"/>
      <c r="R945" s="86"/>
      <c r="S945" s="86"/>
      <c r="T945" s="87"/>
      <c r="U945" s="40"/>
      <c r="V945" s="40"/>
      <c r="W945" s="40"/>
      <c r="X945" s="40"/>
      <c r="Y945" s="40"/>
      <c r="Z945" s="40"/>
      <c r="AA945" s="40"/>
      <c r="AB945" s="40"/>
      <c r="AC945" s="40"/>
      <c r="AD945" s="40"/>
      <c r="AE945" s="40"/>
      <c r="AT945" s="19" t="s">
        <v>162</v>
      </c>
      <c r="AU945" s="19" t="s">
        <v>81</v>
      </c>
    </row>
    <row r="946" s="13" customFormat="1">
      <c r="A946" s="13"/>
      <c r="B946" s="228"/>
      <c r="C946" s="229"/>
      <c r="D946" s="221" t="s">
        <v>164</v>
      </c>
      <c r="E946" s="230" t="s">
        <v>19</v>
      </c>
      <c r="F946" s="231" t="s">
        <v>645</v>
      </c>
      <c r="G946" s="229"/>
      <c r="H946" s="232">
        <v>2.024</v>
      </c>
      <c r="I946" s="233"/>
      <c r="J946" s="229"/>
      <c r="K946" s="229"/>
      <c r="L946" s="234"/>
      <c r="M946" s="235"/>
      <c r="N946" s="236"/>
      <c r="O946" s="236"/>
      <c r="P946" s="236"/>
      <c r="Q946" s="236"/>
      <c r="R946" s="236"/>
      <c r="S946" s="236"/>
      <c r="T946" s="237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38" t="s">
        <v>164</v>
      </c>
      <c r="AU946" s="238" t="s">
        <v>81</v>
      </c>
      <c r="AV946" s="13" t="s">
        <v>81</v>
      </c>
      <c r="AW946" s="13" t="s">
        <v>33</v>
      </c>
      <c r="AX946" s="13" t="s">
        <v>71</v>
      </c>
      <c r="AY946" s="238" t="s">
        <v>152</v>
      </c>
    </row>
    <row r="947" s="13" customFormat="1">
      <c r="A947" s="13"/>
      <c r="B947" s="228"/>
      <c r="C947" s="229"/>
      <c r="D947" s="221" t="s">
        <v>164</v>
      </c>
      <c r="E947" s="230" t="s">
        <v>19</v>
      </c>
      <c r="F947" s="231" t="s">
        <v>1317</v>
      </c>
      <c r="G947" s="229"/>
      <c r="H947" s="232">
        <v>5.2800000000000002</v>
      </c>
      <c r="I947" s="233"/>
      <c r="J947" s="229"/>
      <c r="K947" s="229"/>
      <c r="L947" s="234"/>
      <c r="M947" s="235"/>
      <c r="N947" s="236"/>
      <c r="O947" s="236"/>
      <c r="P947" s="236"/>
      <c r="Q947" s="236"/>
      <c r="R947" s="236"/>
      <c r="S947" s="236"/>
      <c r="T947" s="237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38" t="s">
        <v>164</v>
      </c>
      <c r="AU947" s="238" t="s">
        <v>81</v>
      </c>
      <c r="AV947" s="13" t="s">
        <v>81</v>
      </c>
      <c r="AW947" s="13" t="s">
        <v>33</v>
      </c>
      <c r="AX947" s="13" t="s">
        <v>71</v>
      </c>
      <c r="AY947" s="238" t="s">
        <v>152</v>
      </c>
    </row>
    <row r="948" s="14" customFormat="1">
      <c r="A948" s="14"/>
      <c r="B948" s="239"/>
      <c r="C948" s="240"/>
      <c r="D948" s="221" t="s">
        <v>164</v>
      </c>
      <c r="E948" s="241" t="s">
        <v>19</v>
      </c>
      <c r="F948" s="242" t="s">
        <v>169</v>
      </c>
      <c r="G948" s="240"/>
      <c r="H948" s="243">
        <v>7.3040000000000003</v>
      </c>
      <c r="I948" s="244"/>
      <c r="J948" s="240"/>
      <c r="K948" s="240"/>
      <c r="L948" s="245"/>
      <c r="M948" s="246"/>
      <c r="N948" s="247"/>
      <c r="O948" s="247"/>
      <c r="P948" s="247"/>
      <c r="Q948" s="247"/>
      <c r="R948" s="247"/>
      <c r="S948" s="247"/>
      <c r="T948" s="248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49" t="s">
        <v>164</v>
      </c>
      <c r="AU948" s="249" t="s">
        <v>81</v>
      </c>
      <c r="AV948" s="14" t="s">
        <v>158</v>
      </c>
      <c r="AW948" s="14" t="s">
        <v>33</v>
      </c>
      <c r="AX948" s="14" t="s">
        <v>79</v>
      </c>
      <c r="AY948" s="249" t="s">
        <v>152</v>
      </c>
    </row>
    <row r="949" s="2" customFormat="1" ht="24.15" customHeight="1">
      <c r="A949" s="40"/>
      <c r="B949" s="41"/>
      <c r="C949" s="207" t="s">
        <v>1318</v>
      </c>
      <c r="D949" s="207" t="s">
        <v>154</v>
      </c>
      <c r="E949" s="208" t="s">
        <v>1319</v>
      </c>
      <c r="F949" s="209" t="s">
        <v>1320</v>
      </c>
      <c r="G949" s="210" t="s">
        <v>202</v>
      </c>
      <c r="H949" s="211">
        <v>0.94899999999999995</v>
      </c>
      <c r="I949" s="212"/>
      <c r="J949" s="213">
        <f>ROUND(I949*H949,2)</f>
        <v>0</v>
      </c>
      <c r="K949" s="214"/>
      <c r="L949" s="46"/>
      <c r="M949" s="215" t="s">
        <v>19</v>
      </c>
      <c r="N949" s="216" t="s">
        <v>42</v>
      </c>
      <c r="O949" s="86"/>
      <c r="P949" s="217">
        <f>O949*H949</f>
        <v>0</v>
      </c>
      <c r="Q949" s="217">
        <v>0</v>
      </c>
      <c r="R949" s="217">
        <f>Q949*H949</f>
        <v>0</v>
      </c>
      <c r="S949" s="217">
        <v>0</v>
      </c>
      <c r="T949" s="218">
        <f>S949*H949</f>
        <v>0</v>
      </c>
      <c r="U949" s="40"/>
      <c r="V949" s="40"/>
      <c r="W949" s="40"/>
      <c r="X949" s="40"/>
      <c r="Y949" s="40"/>
      <c r="Z949" s="40"/>
      <c r="AA949" s="40"/>
      <c r="AB949" s="40"/>
      <c r="AC949" s="40"/>
      <c r="AD949" s="40"/>
      <c r="AE949" s="40"/>
      <c r="AR949" s="219" t="s">
        <v>264</v>
      </c>
      <c r="AT949" s="219" t="s">
        <v>154</v>
      </c>
      <c r="AU949" s="219" t="s">
        <v>81</v>
      </c>
      <c r="AY949" s="19" t="s">
        <v>152</v>
      </c>
      <c r="BE949" s="220">
        <f>IF(N949="základní",J949,0)</f>
        <v>0</v>
      </c>
      <c r="BF949" s="220">
        <f>IF(N949="snížená",J949,0)</f>
        <v>0</v>
      </c>
      <c r="BG949" s="220">
        <f>IF(N949="zákl. přenesená",J949,0)</f>
        <v>0</v>
      </c>
      <c r="BH949" s="220">
        <f>IF(N949="sníž. přenesená",J949,0)</f>
        <v>0</v>
      </c>
      <c r="BI949" s="220">
        <f>IF(N949="nulová",J949,0)</f>
        <v>0</v>
      </c>
      <c r="BJ949" s="19" t="s">
        <v>79</v>
      </c>
      <c r="BK949" s="220">
        <f>ROUND(I949*H949,2)</f>
        <v>0</v>
      </c>
      <c r="BL949" s="19" t="s">
        <v>264</v>
      </c>
      <c r="BM949" s="219" t="s">
        <v>1321</v>
      </c>
    </row>
    <row r="950" s="2" customFormat="1">
      <c r="A950" s="40"/>
      <c r="B950" s="41"/>
      <c r="C950" s="42"/>
      <c r="D950" s="221" t="s">
        <v>160</v>
      </c>
      <c r="E950" s="42"/>
      <c r="F950" s="222" t="s">
        <v>1320</v>
      </c>
      <c r="G950" s="42"/>
      <c r="H950" s="42"/>
      <c r="I950" s="223"/>
      <c r="J950" s="42"/>
      <c r="K950" s="42"/>
      <c r="L950" s="46"/>
      <c r="M950" s="224"/>
      <c r="N950" s="225"/>
      <c r="O950" s="86"/>
      <c r="P950" s="86"/>
      <c r="Q950" s="86"/>
      <c r="R950" s="86"/>
      <c r="S950" s="86"/>
      <c r="T950" s="87"/>
      <c r="U950" s="40"/>
      <c r="V950" s="40"/>
      <c r="W950" s="40"/>
      <c r="X950" s="40"/>
      <c r="Y950" s="40"/>
      <c r="Z950" s="40"/>
      <c r="AA950" s="40"/>
      <c r="AB950" s="40"/>
      <c r="AC950" s="40"/>
      <c r="AD950" s="40"/>
      <c r="AE950" s="40"/>
      <c r="AT950" s="19" t="s">
        <v>160</v>
      </c>
      <c r="AU950" s="19" t="s">
        <v>81</v>
      </c>
    </row>
    <row r="951" s="12" customFormat="1" ht="22.8" customHeight="1">
      <c r="A951" s="12"/>
      <c r="B951" s="191"/>
      <c r="C951" s="192"/>
      <c r="D951" s="193" t="s">
        <v>70</v>
      </c>
      <c r="E951" s="205" t="s">
        <v>1322</v>
      </c>
      <c r="F951" s="205" t="s">
        <v>1323</v>
      </c>
      <c r="G951" s="192"/>
      <c r="H951" s="192"/>
      <c r="I951" s="195"/>
      <c r="J951" s="206">
        <f>BK951</f>
        <v>0</v>
      </c>
      <c r="K951" s="192"/>
      <c r="L951" s="197"/>
      <c r="M951" s="198"/>
      <c r="N951" s="199"/>
      <c r="O951" s="199"/>
      <c r="P951" s="200">
        <f>SUM(P952:P974)</f>
        <v>0</v>
      </c>
      <c r="Q951" s="199"/>
      <c r="R951" s="200">
        <f>SUM(R952:R974)</f>
        <v>1.0245526</v>
      </c>
      <c r="S951" s="199"/>
      <c r="T951" s="201">
        <f>SUM(T952:T974)</f>
        <v>0</v>
      </c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R951" s="202" t="s">
        <v>81</v>
      </c>
      <c r="AT951" s="203" t="s">
        <v>70</v>
      </c>
      <c r="AU951" s="203" t="s">
        <v>79</v>
      </c>
      <c r="AY951" s="202" t="s">
        <v>152</v>
      </c>
      <c r="BK951" s="204">
        <f>SUM(BK952:BK974)</f>
        <v>0</v>
      </c>
    </row>
    <row r="952" s="2" customFormat="1" ht="16.5" customHeight="1">
      <c r="A952" s="40"/>
      <c r="B952" s="41"/>
      <c r="C952" s="207" t="s">
        <v>1324</v>
      </c>
      <c r="D952" s="207" t="s">
        <v>154</v>
      </c>
      <c r="E952" s="208" t="s">
        <v>1325</v>
      </c>
      <c r="F952" s="209" t="s">
        <v>1326</v>
      </c>
      <c r="G952" s="210" t="s">
        <v>211</v>
      </c>
      <c r="H952" s="211">
        <v>112.02</v>
      </c>
      <c r="I952" s="212"/>
      <c r="J952" s="213">
        <f>ROUND(I952*H952,2)</f>
        <v>0</v>
      </c>
      <c r="K952" s="214"/>
      <c r="L952" s="46"/>
      <c r="M952" s="215" t="s">
        <v>19</v>
      </c>
      <c r="N952" s="216" t="s">
        <v>42</v>
      </c>
      <c r="O952" s="86"/>
      <c r="P952" s="217">
        <f>O952*H952</f>
        <v>0</v>
      </c>
      <c r="Q952" s="217">
        <v>0</v>
      </c>
      <c r="R952" s="217">
        <f>Q952*H952</f>
        <v>0</v>
      </c>
      <c r="S952" s="217">
        <v>0</v>
      </c>
      <c r="T952" s="218">
        <f>S952*H952</f>
        <v>0</v>
      </c>
      <c r="U952" s="40"/>
      <c r="V952" s="40"/>
      <c r="W952" s="40"/>
      <c r="X952" s="40"/>
      <c r="Y952" s="40"/>
      <c r="Z952" s="40"/>
      <c r="AA952" s="40"/>
      <c r="AB952" s="40"/>
      <c r="AC952" s="40"/>
      <c r="AD952" s="40"/>
      <c r="AE952" s="40"/>
      <c r="AR952" s="219" t="s">
        <v>264</v>
      </c>
      <c r="AT952" s="219" t="s">
        <v>154</v>
      </c>
      <c r="AU952" s="219" t="s">
        <v>81</v>
      </c>
      <c r="AY952" s="19" t="s">
        <v>152</v>
      </c>
      <c r="BE952" s="220">
        <f>IF(N952="základní",J952,0)</f>
        <v>0</v>
      </c>
      <c r="BF952" s="220">
        <f>IF(N952="snížená",J952,0)</f>
        <v>0</v>
      </c>
      <c r="BG952" s="220">
        <f>IF(N952="zákl. přenesená",J952,0)</f>
        <v>0</v>
      </c>
      <c r="BH952" s="220">
        <f>IF(N952="sníž. přenesená",J952,0)</f>
        <v>0</v>
      </c>
      <c r="BI952" s="220">
        <f>IF(N952="nulová",J952,0)</f>
        <v>0</v>
      </c>
      <c r="BJ952" s="19" t="s">
        <v>79</v>
      </c>
      <c r="BK952" s="220">
        <f>ROUND(I952*H952,2)</f>
        <v>0</v>
      </c>
      <c r="BL952" s="19" t="s">
        <v>264</v>
      </c>
      <c r="BM952" s="219" t="s">
        <v>1327</v>
      </c>
    </row>
    <row r="953" s="2" customFormat="1">
      <c r="A953" s="40"/>
      <c r="B953" s="41"/>
      <c r="C953" s="42"/>
      <c r="D953" s="221" t="s">
        <v>160</v>
      </c>
      <c r="E953" s="42"/>
      <c r="F953" s="222" t="s">
        <v>1326</v>
      </c>
      <c r="G953" s="42"/>
      <c r="H953" s="42"/>
      <c r="I953" s="223"/>
      <c r="J953" s="42"/>
      <c r="K953" s="42"/>
      <c r="L953" s="46"/>
      <c r="M953" s="224"/>
      <c r="N953" s="225"/>
      <c r="O953" s="86"/>
      <c r="P953" s="86"/>
      <c r="Q953" s="86"/>
      <c r="R953" s="86"/>
      <c r="S953" s="86"/>
      <c r="T953" s="87"/>
      <c r="U953" s="40"/>
      <c r="V953" s="40"/>
      <c r="W953" s="40"/>
      <c r="X953" s="40"/>
      <c r="Y953" s="40"/>
      <c r="Z953" s="40"/>
      <c r="AA953" s="40"/>
      <c r="AB953" s="40"/>
      <c r="AC953" s="40"/>
      <c r="AD953" s="40"/>
      <c r="AE953" s="40"/>
      <c r="AT953" s="19" t="s">
        <v>160</v>
      </c>
      <c r="AU953" s="19" t="s">
        <v>81</v>
      </c>
    </row>
    <row r="954" s="2" customFormat="1" ht="21.75" customHeight="1">
      <c r="A954" s="40"/>
      <c r="B954" s="41"/>
      <c r="C954" s="207" t="s">
        <v>1328</v>
      </c>
      <c r="D954" s="207" t="s">
        <v>154</v>
      </c>
      <c r="E954" s="208" t="s">
        <v>1329</v>
      </c>
      <c r="F954" s="209" t="s">
        <v>1330</v>
      </c>
      <c r="G954" s="210" t="s">
        <v>211</v>
      </c>
      <c r="H954" s="211">
        <v>112.02</v>
      </c>
      <c r="I954" s="212"/>
      <c r="J954" s="213">
        <f>ROUND(I954*H954,2)</f>
        <v>0</v>
      </c>
      <c r="K954" s="214"/>
      <c r="L954" s="46"/>
      <c r="M954" s="215" t="s">
        <v>19</v>
      </c>
      <c r="N954" s="216" t="s">
        <v>42</v>
      </c>
      <c r="O954" s="86"/>
      <c r="P954" s="217">
        <f>O954*H954</f>
        <v>0</v>
      </c>
      <c r="Q954" s="217">
        <v>3.0000000000000001E-05</v>
      </c>
      <c r="R954" s="217">
        <f>Q954*H954</f>
        <v>0.0033606</v>
      </c>
      <c r="S954" s="217">
        <v>0</v>
      </c>
      <c r="T954" s="218">
        <f>S954*H954</f>
        <v>0</v>
      </c>
      <c r="U954" s="40"/>
      <c r="V954" s="40"/>
      <c r="W954" s="40"/>
      <c r="X954" s="40"/>
      <c r="Y954" s="40"/>
      <c r="Z954" s="40"/>
      <c r="AA954" s="40"/>
      <c r="AB954" s="40"/>
      <c r="AC954" s="40"/>
      <c r="AD954" s="40"/>
      <c r="AE954" s="40"/>
      <c r="AR954" s="219" t="s">
        <v>264</v>
      </c>
      <c r="AT954" s="219" t="s">
        <v>154</v>
      </c>
      <c r="AU954" s="219" t="s">
        <v>81</v>
      </c>
      <c r="AY954" s="19" t="s">
        <v>152</v>
      </c>
      <c r="BE954" s="220">
        <f>IF(N954="základní",J954,0)</f>
        <v>0</v>
      </c>
      <c r="BF954" s="220">
        <f>IF(N954="snížená",J954,0)</f>
        <v>0</v>
      </c>
      <c r="BG954" s="220">
        <f>IF(N954="zákl. přenesená",J954,0)</f>
        <v>0</v>
      </c>
      <c r="BH954" s="220">
        <f>IF(N954="sníž. přenesená",J954,0)</f>
        <v>0</v>
      </c>
      <c r="BI954" s="220">
        <f>IF(N954="nulová",J954,0)</f>
        <v>0</v>
      </c>
      <c r="BJ954" s="19" t="s">
        <v>79</v>
      </c>
      <c r="BK954" s="220">
        <f>ROUND(I954*H954,2)</f>
        <v>0</v>
      </c>
      <c r="BL954" s="19" t="s">
        <v>264</v>
      </c>
      <c r="BM954" s="219" t="s">
        <v>1331</v>
      </c>
    </row>
    <row r="955" s="2" customFormat="1">
      <c r="A955" s="40"/>
      <c r="B955" s="41"/>
      <c r="C955" s="42"/>
      <c r="D955" s="221" t="s">
        <v>160</v>
      </c>
      <c r="E955" s="42"/>
      <c r="F955" s="222" t="s">
        <v>1330</v>
      </c>
      <c r="G955" s="42"/>
      <c r="H955" s="42"/>
      <c r="I955" s="223"/>
      <c r="J955" s="42"/>
      <c r="K955" s="42"/>
      <c r="L955" s="46"/>
      <c r="M955" s="224"/>
      <c r="N955" s="225"/>
      <c r="O955" s="86"/>
      <c r="P955" s="86"/>
      <c r="Q955" s="86"/>
      <c r="R955" s="86"/>
      <c r="S955" s="86"/>
      <c r="T955" s="87"/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T955" s="19" t="s">
        <v>160</v>
      </c>
      <c r="AU955" s="19" t="s">
        <v>81</v>
      </c>
    </row>
    <row r="956" s="2" customFormat="1" ht="21.75" customHeight="1">
      <c r="A956" s="40"/>
      <c r="B956" s="41"/>
      <c r="C956" s="207" t="s">
        <v>1332</v>
      </c>
      <c r="D956" s="207" t="s">
        <v>154</v>
      </c>
      <c r="E956" s="208" t="s">
        <v>1333</v>
      </c>
      <c r="F956" s="209" t="s">
        <v>1334</v>
      </c>
      <c r="G956" s="210" t="s">
        <v>211</v>
      </c>
      <c r="H956" s="211">
        <v>112.02</v>
      </c>
      <c r="I956" s="212"/>
      <c r="J956" s="213">
        <f>ROUND(I956*H956,2)</f>
        <v>0</v>
      </c>
      <c r="K956" s="214"/>
      <c r="L956" s="46"/>
      <c r="M956" s="215" t="s">
        <v>19</v>
      </c>
      <c r="N956" s="216" t="s">
        <v>42</v>
      </c>
      <c r="O956" s="86"/>
      <c r="P956" s="217">
        <f>O956*H956</f>
        <v>0</v>
      </c>
      <c r="Q956" s="217">
        <v>0.0044999999999999997</v>
      </c>
      <c r="R956" s="217">
        <f>Q956*H956</f>
        <v>0.50408999999999993</v>
      </c>
      <c r="S956" s="217">
        <v>0</v>
      </c>
      <c r="T956" s="218">
        <f>S956*H956</f>
        <v>0</v>
      </c>
      <c r="U956" s="40"/>
      <c r="V956" s="40"/>
      <c r="W956" s="40"/>
      <c r="X956" s="40"/>
      <c r="Y956" s="40"/>
      <c r="Z956" s="40"/>
      <c r="AA956" s="40"/>
      <c r="AB956" s="40"/>
      <c r="AC956" s="40"/>
      <c r="AD956" s="40"/>
      <c r="AE956" s="40"/>
      <c r="AR956" s="219" t="s">
        <v>264</v>
      </c>
      <c r="AT956" s="219" t="s">
        <v>154</v>
      </c>
      <c r="AU956" s="219" t="s">
        <v>81</v>
      </c>
      <c r="AY956" s="19" t="s">
        <v>152</v>
      </c>
      <c r="BE956" s="220">
        <f>IF(N956="základní",J956,0)</f>
        <v>0</v>
      </c>
      <c r="BF956" s="220">
        <f>IF(N956="snížená",J956,0)</f>
        <v>0</v>
      </c>
      <c r="BG956" s="220">
        <f>IF(N956="zákl. přenesená",J956,0)</f>
        <v>0</v>
      </c>
      <c r="BH956" s="220">
        <f>IF(N956="sníž. přenesená",J956,0)</f>
        <v>0</v>
      </c>
      <c r="BI956" s="220">
        <f>IF(N956="nulová",J956,0)</f>
        <v>0</v>
      </c>
      <c r="BJ956" s="19" t="s">
        <v>79</v>
      </c>
      <c r="BK956" s="220">
        <f>ROUND(I956*H956,2)</f>
        <v>0</v>
      </c>
      <c r="BL956" s="19" t="s">
        <v>264</v>
      </c>
      <c r="BM956" s="219" t="s">
        <v>1335</v>
      </c>
    </row>
    <row r="957" s="2" customFormat="1">
      <c r="A957" s="40"/>
      <c r="B957" s="41"/>
      <c r="C957" s="42"/>
      <c r="D957" s="221" t="s">
        <v>160</v>
      </c>
      <c r="E957" s="42"/>
      <c r="F957" s="222" t="s">
        <v>1334</v>
      </c>
      <c r="G957" s="42"/>
      <c r="H957" s="42"/>
      <c r="I957" s="223"/>
      <c r="J957" s="42"/>
      <c r="K957" s="42"/>
      <c r="L957" s="46"/>
      <c r="M957" s="224"/>
      <c r="N957" s="225"/>
      <c r="O957" s="86"/>
      <c r="P957" s="86"/>
      <c r="Q957" s="86"/>
      <c r="R957" s="86"/>
      <c r="S957" s="86"/>
      <c r="T957" s="87"/>
      <c r="U957" s="40"/>
      <c r="V957" s="40"/>
      <c r="W957" s="40"/>
      <c r="X957" s="40"/>
      <c r="Y957" s="40"/>
      <c r="Z957" s="40"/>
      <c r="AA957" s="40"/>
      <c r="AB957" s="40"/>
      <c r="AC957" s="40"/>
      <c r="AD957" s="40"/>
      <c r="AE957" s="40"/>
      <c r="AT957" s="19" t="s">
        <v>160</v>
      </c>
      <c r="AU957" s="19" t="s">
        <v>81</v>
      </c>
    </row>
    <row r="958" s="2" customFormat="1" ht="16.5" customHeight="1">
      <c r="A958" s="40"/>
      <c r="B958" s="41"/>
      <c r="C958" s="207" t="s">
        <v>1336</v>
      </c>
      <c r="D958" s="207" t="s">
        <v>154</v>
      </c>
      <c r="E958" s="208" t="s">
        <v>1337</v>
      </c>
      <c r="F958" s="209" t="s">
        <v>1338</v>
      </c>
      <c r="G958" s="210" t="s">
        <v>211</v>
      </c>
      <c r="H958" s="211">
        <v>112.02</v>
      </c>
      <c r="I958" s="212"/>
      <c r="J958" s="213">
        <f>ROUND(I958*H958,2)</f>
        <v>0</v>
      </c>
      <c r="K958" s="214"/>
      <c r="L958" s="46"/>
      <c r="M958" s="215" t="s">
        <v>19</v>
      </c>
      <c r="N958" s="216" t="s">
        <v>42</v>
      </c>
      <c r="O958" s="86"/>
      <c r="P958" s="217">
        <f>O958*H958</f>
        <v>0</v>
      </c>
      <c r="Q958" s="217">
        <v>0.00029999999999999997</v>
      </c>
      <c r="R958" s="217">
        <f>Q958*H958</f>
        <v>0.033605999999999997</v>
      </c>
      <c r="S958" s="217">
        <v>0</v>
      </c>
      <c r="T958" s="218">
        <f>S958*H958</f>
        <v>0</v>
      </c>
      <c r="U958" s="40"/>
      <c r="V958" s="40"/>
      <c r="W958" s="40"/>
      <c r="X958" s="40"/>
      <c r="Y958" s="40"/>
      <c r="Z958" s="40"/>
      <c r="AA958" s="40"/>
      <c r="AB958" s="40"/>
      <c r="AC958" s="40"/>
      <c r="AD958" s="40"/>
      <c r="AE958" s="40"/>
      <c r="AR958" s="219" t="s">
        <v>264</v>
      </c>
      <c r="AT958" s="219" t="s">
        <v>154</v>
      </c>
      <c r="AU958" s="219" t="s">
        <v>81</v>
      </c>
      <c r="AY958" s="19" t="s">
        <v>152</v>
      </c>
      <c r="BE958" s="220">
        <f>IF(N958="základní",J958,0)</f>
        <v>0</v>
      </c>
      <c r="BF958" s="220">
        <f>IF(N958="snížená",J958,0)</f>
        <v>0</v>
      </c>
      <c r="BG958" s="220">
        <f>IF(N958="zákl. přenesená",J958,0)</f>
        <v>0</v>
      </c>
      <c r="BH958" s="220">
        <f>IF(N958="sníž. přenesená",J958,0)</f>
        <v>0</v>
      </c>
      <c r="BI958" s="220">
        <f>IF(N958="nulová",J958,0)</f>
        <v>0</v>
      </c>
      <c r="BJ958" s="19" t="s">
        <v>79</v>
      </c>
      <c r="BK958" s="220">
        <f>ROUND(I958*H958,2)</f>
        <v>0</v>
      </c>
      <c r="BL958" s="19" t="s">
        <v>264</v>
      </c>
      <c r="BM958" s="219" t="s">
        <v>1339</v>
      </c>
    </row>
    <row r="959" s="2" customFormat="1">
      <c r="A959" s="40"/>
      <c r="B959" s="41"/>
      <c r="C959" s="42"/>
      <c r="D959" s="221" t="s">
        <v>160</v>
      </c>
      <c r="E959" s="42"/>
      <c r="F959" s="222" t="s">
        <v>1338</v>
      </c>
      <c r="G959" s="42"/>
      <c r="H959" s="42"/>
      <c r="I959" s="223"/>
      <c r="J959" s="42"/>
      <c r="K959" s="42"/>
      <c r="L959" s="46"/>
      <c r="M959" s="224"/>
      <c r="N959" s="225"/>
      <c r="O959" s="86"/>
      <c r="P959" s="86"/>
      <c r="Q959" s="86"/>
      <c r="R959" s="86"/>
      <c r="S959" s="86"/>
      <c r="T959" s="87"/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T959" s="19" t="s">
        <v>160</v>
      </c>
      <c r="AU959" s="19" t="s">
        <v>81</v>
      </c>
    </row>
    <row r="960" s="13" customFormat="1">
      <c r="A960" s="13"/>
      <c r="B960" s="228"/>
      <c r="C960" s="229"/>
      <c r="D960" s="221" t="s">
        <v>164</v>
      </c>
      <c r="E960" s="230" t="s">
        <v>19</v>
      </c>
      <c r="F960" s="231" t="s">
        <v>1340</v>
      </c>
      <c r="G960" s="229"/>
      <c r="H960" s="232">
        <v>51.729999999999997</v>
      </c>
      <c r="I960" s="233"/>
      <c r="J960" s="229"/>
      <c r="K960" s="229"/>
      <c r="L960" s="234"/>
      <c r="M960" s="235"/>
      <c r="N960" s="236"/>
      <c r="O960" s="236"/>
      <c r="P960" s="236"/>
      <c r="Q960" s="236"/>
      <c r="R960" s="236"/>
      <c r="S960" s="236"/>
      <c r="T960" s="237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8" t="s">
        <v>164</v>
      </c>
      <c r="AU960" s="238" t="s">
        <v>81</v>
      </c>
      <c r="AV960" s="13" t="s">
        <v>81</v>
      </c>
      <c r="AW960" s="13" t="s">
        <v>33</v>
      </c>
      <c r="AX960" s="13" t="s">
        <v>71</v>
      </c>
      <c r="AY960" s="238" t="s">
        <v>152</v>
      </c>
    </row>
    <row r="961" s="13" customFormat="1">
      <c r="A961" s="13"/>
      <c r="B961" s="228"/>
      <c r="C961" s="229"/>
      <c r="D961" s="221" t="s">
        <v>164</v>
      </c>
      <c r="E961" s="230" t="s">
        <v>19</v>
      </c>
      <c r="F961" s="231" t="s">
        <v>1341</v>
      </c>
      <c r="G961" s="229"/>
      <c r="H961" s="232">
        <v>57.659999999999997</v>
      </c>
      <c r="I961" s="233"/>
      <c r="J961" s="229"/>
      <c r="K961" s="229"/>
      <c r="L961" s="234"/>
      <c r="M961" s="235"/>
      <c r="N961" s="236"/>
      <c r="O961" s="236"/>
      <c r="P961" s="236"/>
      <c r="Q961" s="236"/>
      <c r="R961" s="236"/>
      <c r="S961" s="236"/>
      <c r="T961" s="237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38" t="s">
        <v>164</v>
      </c>
      <c r="AU961" s="238" t="s">
        <v>81</v>
      </c>
      <c r="AV961" s="13" t="s">
        <v>81</v>
      </c>
      <c r="AW961" s="13" t="s">
        <v>33</v>
      </c>
      <c r="AX961" s="13" t="s">
        <v>71</v>
      </c>
      <c r="AY961" s="238" t="s">
        <v>152</v>
      </c>
    </row>
    <row r="962" s="13" customFormat="1">
      <c r="A962" s="13"/>
      <c r="B962" s="228"/>
      <c r="C962" s="229"/>
      <c r="D962" s="221" t="s">
        <v>164</v>
      </c>
      <c r="E962" s="230" t="s">
        <v>19</v>
      </c>
      <c r="F962" s="231" t="s">
        <v>1342</v>
      </c>
      <c r="G962" s="229"/>
      <c r="H962" s="232">
        <v>2.6299999999999999</v>
      </c>
      <c r="I962" s="233"/>
      <c r="J962" s="229"/>
      <c r="K962" s="229"/>
      <c r="L962" s="234"/>
      <c r="M962" s="235"/>
      <c r="N962" s="236"/>
      <c r="O962" s="236"/>
      <c r="P962" s="236"/>
      <c r="Q962" s="236"/>
      <c r="R962" s="236"/>
      <c r="S962" s="236"/>
      <c r="T962" s="237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38" t="s">
        <v>164</v>
      </c>
      <c r="AU962" s="238" t="s">
        <v>81</v>
      </c>
      <c r="AV962" s="13" t="s">
        <v>81</v>
      </c>
      <c r="AW962" s="13" t="s">
        <v>33</v>
      </c>
      <c r="AX962" s="13" t="s">
        <v>71</v>
      </c>
      <c r="AY962" s="238" t="s">
        <v>152</v>
      </c>
    </row>
    <row r="963" s="14" customFormat="1">
      <c r="A963" s="14"/>
      <c r="B963" s="239"/>
      <c r="C963" s="240"/>
      <c r="D963" s="221" t="s">
        <v>164</v>
      </c>
      <c r="E963" s="241" t="s">
        <v>19</v>
      </c>
      <c r="F963" s="242" t="s">
        <v>169</v>
      </c>
      <c r="G963" s="240"/>
      <c r="H963" s="243">
        <v>112.01999999999998</v>
      </c>
      <c r="I963" s="244"/>
      <c r="J963" s="240"/>
      <c r="K963" s="240"/>
      <c r="L963" s="245"/>
      <c r="M963" s="246"/>
      <c r="N963" s="247"/>
      <c r="O963" s="247"/>
      <c r="P963" s="247"/>
      <c r="Q963" s="247"/>
      <c r="R963" s="247"/>
      <c r="S963" s="247"/>
      <c r="T963" s="248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49" t="s">
        <v>164</v>
      </c>
      <c r="AU963" s="249" t="s">
        <v>81</v>
      </c>
      <c r="AV963" s="14" t="s">
        <v>158</v>
      </c>
      <c r="AW963" s="14" t="s">
        <v>33</v>
      </c>
      <c r="AX963" s="14" t="s">
        <v>79</v>
      </c>
      <c r="AY963" s="249" t="s">
        <v>152</v>
      </c>
    </row>
    <row r="964" s="2" customFormat="1" ht="24.15" customHeight="1">
      <c r="A964" s="40"/>
      <c r="B964" s="41"/>
      <c r="C964" s="261" t="s">
        <v>1343</v>
      </c>
      <c r="D964" s="261" t="s">
        <v>265</v>
      </c>
      <c r="E964" s="262" t="s">
        <v>1344</v>
      </c>
      <c r="F964" s="263" t="s">
        <v>1345</v>
      </c>
      <c r="G964" s="264" t="s">
        <v>211</v>
      </c>
      <c r="H964" s="265">
        <v>123.2</v>
      </c>
      <c r="I964" s="266"/>
      <c r="J964" s="267">
        <f>ROUND(I964*H964,2)</f>
        <v>0</v>
      </c>
      <c r="K964" s="268"/>
      <c r="L964" s="269"/>
      <c r="M964" s="270" t="s">
        <v>19</v>
      </c>
      <c r="N964" s="271" t="s">
        <v>42</v>
      </c>
      <c r="O964" s="86"/>
      <c r="P964" s="217">
        <f>O964*H964</f>
        <v>0</v>
      </c>
      <c r="Q964" s="217">
        <v>0.0036800000000000001</v>
      </c>
      <c r="R964" s="217">
        <f>Q964*H964</f>
        <v>0.453376</v>
      </c>
      <c r="S964" s="217">
        <v>0</v>
      </c>
      <c r="T964" s="218">
        <f>S964*H964</f>
        <v>0</v>
      </c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R964" s="219" t="s">
        <v>381</v>
      </c>
      <c r="AT964" s="219" t="s">
        <v>265</v>
      </c>
      <c r="AU964" s="219" t="s">
        <v>81</v>
      </c>
      <c r="AY964" s="19" t="s">
        <v>152</v>
      </c>
      <c r="BE964" s="220">
        <f>IF(N964="základní",J964,0)</f>
        <v>0</v>
      </c>
      <c r="BF964" s="220">
        <f>IF(N964="snížená",J964,0)</f>
        <v>0</v>
      </c>
      <c r="BG964" s="220">
        <f>IF(N964="zákl. přenesená",J964,0)</f>
        <v>0</v>
      </c>
      <c r="BH964" s="220">
        <f>IF(N964="sníž. přenesená",J964,0)</f>
        <v>0</v>
      </c>
      <c r="BI964" s="220">
        <f>IF(N964="nulová",J964,0)</f>
        <v>0</v>
      </c>
      <c r="BJ964" s="19" t="s">
        <v>79</v>
      </c>
      <c r="BK964" s="220">
        <f>ROUND(I964*H964,2)</f>
        <v>0</v>
      </c>
      <c r="BL964" s="19" t="s">
        <v>264</v>
      </c>
      <c r="BM964" s="219" t="s">
        <v>1346</v>
      </c>
    </row>
    <row r="965" s="2" customFormat="1">
      <c r="A965" s="40"/>
      <c r="B965" s="41"/>
      <c r="C965" s="42"/>
      <c r="D965" s="221" t="s">
        <v>160</v>
      </c>
      <c r="E965" s="42"/>
      <c r="F965" s="222" t="s">
        <v>1345</v>
      </c>
      <c r="G965" s="42"/>
      <c r="H965" s="42"/>
      <c r="I965" s="223"/>
      <c r="J965" s="42"/>
      <c r="K965" s="42"/>
      <c r="L965" s="46"/>
      <c r="M965" s="224"/>
      <c r="N965" s="225"/>
      <c r="O965" s="86"/>
      <c r="P965" s="86"/>
      <c r="Q965" s="86"/>
      <c r="R965" s="86"/>
      <c r="S965" s="86"/>
      <c r="T965" s="87"/>
      <c r="U965" s="40"/>
      <c r="V965" s="40"/>
      <c r="W965" s="40"/>
      <c r="X965" s="40"/>
      <c r="Y965" s="40"/>
      <c r="Z965" s="40"/>
      <c r="AA965" s="40"/>
      <c r="AB965" s="40"/>
      <c r="AC965" s="40"/>
      <c r="AD965" s="40"/>
      <c r="AE965" s="40"/>
      <c r="AT965" s="19" t="s">
        <v>160</v>
      </c>
      <c r="AU965" s="19" t="s">
        <v>81</v>
      </c>
    </row>
    <row r="966" s="13" customFormat="1">
      <c r="A966" s="13"/>
      <c r="B966" s="228"/>
      <c r="C966" s="229"/>
      <c r="D966" s="221" t="s">
        <v>164</v>
      </c>
      <c r="E966" s="230" t="s">
        <v>19</v>
      </c>
      <c r="F966" s="231" t="s">
        <v>1347</v>
      </c>
      <c r="G966" s="229"/>
      <c r="H966" s="232">
        <v>112</v>
      </c>
      <c r="I966" s="233"/>
      <c r="J966" s="229"/>
      <c r="K966" s="229"/>
      <c r="L966" s="234"/>
      <c r="M966" s="235"/>
      <c r="N966" s="236"/>
      <c r="O966" s="236"/>
      <c r="P966" s="236"/>
      <c r="Q966" s="236"/>
      <c r="R966" s="236"/>
      <c r="S966" s="236"/>
      <c r="T966" s="237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8" t="s">
        <v>164</v>
      </c>
      <c r="AU966" s="238" t="s">
        <v>81</v>
      </c>
      <c r="AV966" s="13" t="s">
        <v>81</v>
      </c>
      <c r="AW966" s="13" t="s">
        <v>33</v>
      </c>
      <c r="AX966" s="13" t="s">
        <v>71</v>
      </c>
      <c r="AY966" s="238" t="s">
        <v>152</v>
      </c>
    </row>
    <row r="967" s="13" customFormat="1">
      <c r="A967" s="13"/>
      <c r="B967" s="228"/>
      <c r="C967" s="229"/>
      <c r="D967" s="221" t="s">
        <v>164</v>
      </c>
      <c r="E967" s="230" t="s">
        <v>19</v>
      </c>
      <c r="F967" s="231" t="s">
        <v>1348</v>
      </c>
      <c r="G967" s="229"/>
      <c r="H967" s="232">
        <v>123.2</v>
      </c>
      <c r="I967" s="233"/>
      <c r="J967" s="229"/>
      <c r="K967" s="229"/>
      <c r="L967" s="234"/>
      <c r="M967" s="235"/>
      <c r="N967" s="236"/>
      <c r="O967" s="236"/>
      <c r="P967" s="236"/>
      <c r="Q967" s="236"/>
      <c r="R967" s="236"/>
      <c r="S967" s="236"/>
      <c r="T967" s="237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38" t="s">
        <v>164</v>
      </c>
      <c r="AU967" s="238" t="s">
        <v>81</v>
      </c>
      <c r="AV967" s="13" t="s">
        <v>81</v>
      </c>
      <c r="AW967" s="13" t="s">
        <v>33</v>
      </c>
      <c r="AX967" s="13" t="s">
        <v>79</v>
      </c>
      <c r="AY967" s="238" t="s">
        <v>152</v>
      </c>
    </row>
    <row r="968" s="2" customFormat="1" ht="16.5" customHeight="1">
      <c r="A968" s="40"/>
      <c r="B968" s="41"/>
      <c r="C968" s="207" t="s">
        <v>1349</v>
      </c>
      <c r="D968" s="207" t="s">
        <v>154</v>
      </c>
      <c r="E968" s="208" t="s">
        <v>1350</v>
      </c>
      <c r="F968" s="209" t="s">
        <v>1351</v>
      </c>
      <c r="G968" s="210" t="s">
        <v>237</v>
      </c>
      <c r="H968" s="211">
        <v>120</v>
      </c>
      <c r="I968" s="212"/>
      <c r="J968" s="213">
        <f>ROUND(I968*H968,2)</f>
        <v>0</v>
      </c>
      <c r="K968" s="214"/>
      <c r="L968" s="46"/>
      <c r="M968" s="215" t="s">
        <v>19</v>
      </c>
      <c r="N968" s="216" t="s">
        <v>42</v>
      </c>
      <c r="O968" s="86"/>
      <c r="P968" s="217">
        <f>O968*H968</f>
        <v>0</v>
      </c>
      <c r="Q968" s="217">
        <v>2.0000000000000002E-05</v>
      </c>
      <c r="R968" s="217">
        <f>Q968*H968</f>
        <v>0.0024000000000000002</v>
      </c>
      <c r="S968" s="217">
        <v>0</v>
      </c>
      <c r="T968" s="218">
        <f>S968*H968</f>
        <v>0</v>
      </c>
      <c r="U968" s="40"/>
      <c r="V968" s="40"/>
      <c r="W968" s="40"/>
      <c r="X968" s="40"/>
      <c r="Y968" s="40"/>
      <c r="Z968" s="40"/>
      <c r="AA968" s="40"/>
      <c r="AB968" s="40"/>
      <c r="AC968" s="40"/>
      <c r="AD968" s="40"/>
      <c r="AE968" s="40"/>
      <c r="AR968" s="219" t="s">
        <v>264</v>
      </c>
      <c r="AT968" s="219" t="s">
        <v>154</v>
      </c>
      <c r="AU968" s="219" t="s">
        <v>81</v>
      </c>
      <c r="AY968" s="19" t="s">
        <v>152</v>
      </c>
      <c r="BE968" s="220">
        <f>IF(N968="základní",J968,0)</f>
        <v>0</v>
      </c>
      <c r="BF968" s="220">
        <f>IF(N968="snížená",J968,0)</f>
        <v>0</v>
      </c>
      <c r="BG968" s="220">
        <f>IF(N968="zákl. přenesená",J968,0)</f>
        <v>0</v>
      </c>
      <c r="BH968" s="220">
        <f>IF(N968="sníž. přenesená",J968,0)</f>
        <v>0</v>
      </c>
      <c r="BI968" s="220">
        <f>IF(N968="nulová",J968,0)</f>
        <v>0</v>
      </c>
      <c r="BJ968" s="19" t="s">
        <v>79</v>
      </c>
      <c r="BK968" s="220">
        <f>ROUND(I968*H968,2)</f>
        <v>0</v>
      </c>
      <c r="BL968" s="19" t="s">
        <v>264</v>
      </c>
      <c r="BM968" s="219" t="s">
        <v>1352</v>
      </c>
    </row>
    <row r="969" s="2" customFormat="1">
      <c r="A969" s="40"/>
      <c r="B969" s="41"/>
      <c r="C969" s="42"/>
      <c r="D969" s="221" t="s">
        <v>160</v>
      </c>
      <c r="E969" s="42"/>
      <c r="F969" s="222" t="s">
        <v>1351</v>
      </c>
      <c r="G969" s="42"/>
      <c r="H969" s="42"/>
      <c r="I969" s="223"/>
      <c r="J969" s="42"/>
      <c r="K969" s="42"/>
      <c r="L969" s="46"/>
      <c r="M969" s="224"/>
      <c r="N969" s="225"/>
      <c r="O969" s="86"/>
      <c r="P969" s="86"/>
      <c r="Q969" s="86"/>
      <c r="R969" s="86"/>
      <c r="S969" s="86"/>
      <c r="T969" s="87"/>
      <c r="U969" s="40"/>
      <c r="V969" s="40"/>
      <c r="W969" s="40"/>
      <c r="X969" s="40"/>
      <c r="Y969" s="40"/>
      <c r="Z969" s="40"/>
      <c r="AA969" s="40"/>
      <c r="AB969" s="40"/>
      <c r="AC969" s="40"/>
      <c r="AD969" s="40"/>
      <c r="AE969" s="40"/>
      <c r="AT969" s="19" t="s">
        <v>160</v>
      </c>
      <c r="AU969" s="19" t="s">
        <v>81</v>
      </c>
    </row>
    <row r="970" s="2" customFormat="1" ht="16.5" customHeight="1">
      <c r="A970" s="40"/>
      <c r="B970" s="41"/>
      <c r="C970" s="261" t="s">
        <v>1353</v>
      </c>
      <c r="D970" s="261" t="s">
        <v>265</v>
      </c>
      <c r="E970" s="262" t="s">
        <v>1354</v>
      </c>
      <c r="F970" s="263" t="s">
        <v>1355</v>
      </c>
      <c r="G970" s="264" t="s">
        <v>237</v>
      </c>
      <c r="H970" s="265">
        <v>126</v>
      </c>
      <c r="I970" s="266"/>
      <c r="J970" s="267">
        <f>ROUND(I970*H970,2)</f>
        <v>0</v>
      </c>
      <c r="K970" s="268"/>
      <c r="L970" s="269"/>
      <c r="M970" s="270" t="s">
        <v>19</v>
      </c>
      <c r="N970" s="271" t="s">
        <v>42</v>
      </c>
      <c r="O970" s="86"/>
      <c r="P970" s="217">
        <f>O970*H970</f>
        <v>0</v>
      </c>
      <c r="Q970" s="217">
        <v>0.00022000000000000001</v>
      </c>
      <c r="R970" s="217">
        <f>Q970*H970</f>
        <v>0.027720000000000002</v>
      </c>
      <c r="S970" s="217">
        <v>0</v>
      </c>
      <c r="T970" s="218">
        <f>S970*H970</f>
        <v>0</v>
      </c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R970" s="219" t="s">
        <v>381</v>
      </c>
      <c r="AT970" s="219" t="s">
        <v>265</v>
      </c>
      <c r="AU970" s="219" t="s">
        <v>81</v>
      </c>
      <c r="AY970" s="19" t="s">
        <v>152</v>
      </c>
      <c r="BE970" s="220">
        <f>IF(N970="základní",J970,0)</f>
        <v>0</v>
      </c>
      <c r="BF970" s="220">
        <f>IF(N970="snížená",J970,0)</f>
        <v>0</v>
      </c>
      <c r="BG970" s="220">
        <f>IF(N970="zákl. přenesená",J970,0)</f>
        <v>0</v>
      </c>
      <c r="BH970" s="220">
        <f>IF(N970="sníž. přenesená",J970,0)</f>
        <v>0</v>
      </c>
      <c r="BI970" s="220">
        <f>IF(N970="nulová",J970,0)</f>
        <v>0</v>
      </c>
      <c r="BJ970" s="19" t="s">
        <v>79</v>
      </c>
      <c r="BK970" s="220">
        <f>ROUND(I970*H970,2)</f>
        <v>0</v>
      </c>
      <c r="BL970" s="19" t="s">
        <v>264</v>
      </c>
      <c r="BM970" s="219" t="s">
        <v>1356</v>
      </c>
    </row>
    <row r="971" s="2" customFormat="1">
      <c r="A971" s="40"/>
      <c r="B971" s="41"/>
      <c r="C971" s="42"/>
      <c r="D971" s="221" t="s">
        <v>160</v>
      </c>
      <c r="E971" s="42"/>
      <c r="F971" s="222" t="s">
        <v>1355</v>
      </c>
      <c r="G971" s="42"/>
      <c r="H971" s="42"/>
      <c r="I971" s="223"/>
      <c r="J971" s="42"/>
      <c r="K971" s="42"/>
      <c r="L971" s="46"/>
      <c r="M971" s="224"/>
      <c r="N971" s="225"/>
      <c r="O971" s="86"/>
      <c r="P971" s="86"/>
      <c r="Q971" s="86"/>
      <c r="R971" s="86"/>
      <c r="S971" s="86"/>
      <c r="T971" s="87"/>
      <c r="U971" s="40"/>
      <c r="V971" s="40"/>
      <c r="W971" s="40"/>
      <c r="X971" s="40"/>
      <c r="Y971" s="40"/>
      <c r="Z971" s="40"/>
      <c r="AA971" s="40"/>
      <c r="AB971" s="40"/>
      <c r="AC971" s="40"/>
      <c r="AD971" s="40"/>
      <c r="AE971" s="40"/>
      <c r="AT971" s="19" t="s">
        <v>160</v>
      </c>
      <c r="AU971" s="19" t="s">
        <v>81</v>
      </c>
    </row>
    <row r="972" s="13" customFormat="1">
      <c r="A972" s="13"/>
      <c r="B972" s="228"/>
      <c r="C972" s="229"/>
      <c r="D972" s="221" t="s">
        <v>164</v>
      </c>
      <c r="E972" s="230" t="s">
        <v>19</v>
      </c>
      <c r="F972" s="231" t="s">
        <v>1357</v>
      </c>
      <c r="G972" s="229"/>
      <c r="H972" s="232">
        <v>126</v>
      </c>
      <c r="I972" s="233"/>
      <c r="J972" s="229"/>
      <c r="K972" s="229"/>
      <c r="L972" s="234"/>
      <c r="M972" s="235"/>
      <c r="N972" s="236"/>
      <c r="O972" s="236"/>
      <c r="P972" s="236"/>
      <c r="Q972" s="236"/>
      <c r="R972" s="236"/>
      <c r="S972" s="236"/>
      <c r="T972" s="237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8" t="s">
        <v>164</v>
      </c>
      <c r="AU972" s="238" t="s">
        <v>81</v>
      </c>
      <c r="AV972" s="13" t="s">
        <v>81</v>
      </c>
      <c r="AW972" s="13" t="s">
        <v>33</v>
      </c>
      <c r="AX972" s="13" t="s">
        <v>79</v>
      </c>
      <c r="AY972" s="238" t="s">
        <v>152</v>
      </c>
    </row>
    <row r="973" s="2" customFormat="1" ht="24.15" customHeight="1">
      <c r="A973" s="40"/>
      <c r="B973" s="41"/>
      <c r="C973" s="207" t="s">
        <v>1358</v>
      </c>
      <c r="D973" s="207" t="s">
        <v>154</v>
      </c>
      <c r="E973" s="208" t="s">
        <v>1359</v>
      </c>
      <c r="F973" s="209" t="s">
        <v>1360</v>
      </c>
      <c r="G973" s="210" t="s">
        <v>1361</v>
      </c>
      <c r="H973" s="283"/>
      <c r="I973" s="212"/>
      <c r="J973" s="213">
        <f>ROUND(I973*H973,2)</f>
        <v>0</v>
      </c>
      <c r="K973" s="214"/>
      <c r="L973" s="46"/>
      <c r="M973" s="215" t="s">
        <v>19</v>
      </c>
      <c r="N973" s="216" t="s">
        <v>42</v>
      </c>
      <c r="O973" s="86"/>
      <c r="P973" s="217">
        <f>O973*H973</f>
        <v>0</v>
      </c>
      <c r="Q973" s="217">
        <v>0</v>
      </c>
      <c r="R973" s="217">
        <f>Q973*H973</f>
        <v>0</v>
      </c>
      <c r="S973" s="217">
        <v>0</v>
      </c>
      <c r="T973" s="218">
        <f>S973*H973</f>
        <v>0</v>
      </c>
      <c r="U973" s="40"/>
      <c r="V973" s="40"/>
      <c r="W973" s="40"/>
      <c r="X973" s="40"/>
      <c r="Y973" s="40"/>
      <c r="Z973" s="40"/>
      <c r="AA973" s="40"/>
      <c r="AB973" s="40"/>
      <c r="AC973" s="40"/>
      <c r="AD973" s="40"/>
      <c r="AE973" s="40"/>
      <c r="AR973" s="219" t="s">
        <v>264</v>
      </c>
      <c r="AT973" s="219" t="s">
        <v>154</v>
      </c>
      <c r="AU973" s="219" t="s">
        <v>81</v>
      </c>
      <c r="AY973" s="19" t="s">
        <v>152</v>
      </c>
      <c r="BE973" s="220">
        <f>IF(N973="základní",J973,0)</f>
        <v>0</v>
      </c>
      <c r="BF973" s="220">
        <f>IF(N973="snížená",J973,0)</f>
        <v>0</v>
      </c>
      <c r="BG973" s="220">
        <f>IF(N973="zákl. přenesená",J973,0)</f>
        <v>0</v>
      </c>
      <c r="BH973" s="220">
        <f>IF(N973="sníž. přenesená",J973,0)</f>
        <v>0</v>
      </c>
      <c r="BI973" s="220">
        <f>IF(N973="nulová",J973,0)</f>
        <v>0</v>
      </c>
      <c r="BJ973" s="19" t="s">
        <v>79</v>
      </c>
      <c r="BK973" s="220">
        <f>ROUND(I973*H973,2)</f>
        <v>0</v>
      </c>
      <c r="BL973" s="19" t="s">
        <v>264</v>
      </c>
      <c r="BM973" s="219" t="s">
        <v>1362</v>
      </c>
    </row>
    <row r="974" s="2" customFormat="1">
      <c r="A974" s="40"/>
      <c r="B974" s="41"/>
      <c r="C974" s="42"/>
      <c r="D974" s="221" t="s">
        <v>160</v>
      </c>
      <c r="E974" s="42"/>
      <c r="F974" s="222" t="s">
        <v>1360</v>
      </c>
      <c r="G974" s="42"/>
      <c r="H974" s="42"/>
      <c r="I974" s="223"/>
      <c r="J974" s="42"/>
      <c r="K974" s="42"/>
      <c r="L974" s="46"/>
      <c r="M974" s="224"/>
      <c r="N974" s="225"/>
      <c r="O974" s="86"/>
      <c r="P974" s="86"/>
      <c r="Q974" s="86"/>
      <c r="R974" s="86"/>
      <c r="S974" s="86"/>
      <c r="T974" s="87"/>
      <c r="U974" s="40"/>
      <c r="V974" s="40"/>
      <c r="W974" s="40"/>
      <c r="X974" s="40"/>
      <c r="Y974" s="40"/>
      <c r="Z974" s="40"/>
      <c r="AA974" s="40"/>
      <c r="AB974" s="40"/>
      <c r="AC974" s="40"/>
      <c r="AD974" s="40"/>
      <c r="AE974" s="40"/>
      <c r="AT974" s="19" t="s">
        <v>160</v>
      </c>
      <c r="AU974" s="19" t="s">
        <v>81</v>
      </c>
    </row>
    <row r="975" s="12" customFormat="1" ht="22.8" customHeight="1">
      <c r="A975" s="12"/>
      <c r="B975" s="191"/>
      <c r="C975" s="192"/>
      <c r="D975" s="193" t="s">
        <v>70</v>
      </c>
      <c r="E975" s="205" t="s">
        <v>1363</v>
      </c>
      <c r="F975" s="205" t="s">
        <v>1364</v>
      </c>
      <c r="G975" s="192"/>
      <c r="H975" s="192"/>
      <c r="I975" s="195"/>
      <c r="J975" s="206">
        <f>BK975</f>
        <v>0</v>
      </c>
      <c r="K975" s="192"/>
      <c r="L975" s="197"/>
      <c r="M975" s="198"/>
      <c r="N975" s="199"/>
      <c r="O975" s="199"/>
      <c r="P975" s="200">
        <f>SUM(P976:P985)</f>
        <v>0</v>
      </c>
      <c r="Q975" s="199"/>
      <c r="R975" s="200">
        <f>SUM(R976:R985)</f>
        <v>0.31523619999999997</v>
      </c>
      <c r="S975" s="199"/>
      <c r="T975" s="201">
        <f>SUM(T976:T985)</f>
        <v>0</v>
      </c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R975" s="202" t="s">
        <v>81</v>
      </c>
      <c r="AT975" s="203" t="s">
        <v>70</v>
      </c>
      <c r="AU975" s="203" t="s">
        <v>79</v>
      </c>
      <c r="AY975" s="202" t="s">
        <v>152</v>
      </c>
      <c r="BK975" s="204">
        <f>SUM(BK976:BK985)</f>
        <v>0</v>
      </c>
    </row>
    <row r="976" s="2" customFormat="1" ht="16.5" customHeight="1">
      <c r="A976" s="40"/>
      <c r="B976" s="41"/>
      <c r="C976" s="207" t="s">
        <v>1365</v>
      </c>
      <c r="D976" s="207" t="s">
        <v>154</v>
      </c>
      <c r="E976" s="208" t="s">
        <v>1366</v>
      </c>
      <c r="F976" s="209" t="s">
        <v>1367</v>
      </c>
      <c r="G976" s="210" t="s">
        <v>211</v>
      </c>
      <c r="H976" s="211">
        <v>38.93</v>
      </c>
      <c r="I976" s="212"/>
      <c r="J976" s="213">
        <f>ROUND(I976*H976,2)</f>
        <v>0</v>
      </c>
      <c r="K976" s="214"/>
      <c r="L976" s="46"/>
      <c r="M976" s="215" t="s">
        <v>19</v>
      </c>
      <c r="N976" s="216" t="s">
        <v>42</v>
      </c>
      <c r="O976" s="86"/>
      <c r="P976" s="217">
        <f>O976*H976</f>
        <v>0</v>
      </c>
      <c r="Q976" s="217">
        <v>0</v>
      </c>
      <c r="R976" s="217">
        <f>Q976*H976</f>
        <v>0</v>
      </c>
      <c r="S976" s="217">
        <v>0</v>
      </c>
      <c r="T976" s="218">
        <f>S976*H976</f>
        <v>0</v>
      </c>
      <c r="U976" s="40"/>
      <c r="V976" s="40"/>
      <c r="W976" s="40"/>
      <c r="X976" s="40"/>
      <c r="Y976" s="40"/>
      <c r="Z976" s="40"/>
      <c r="AA976" s="40"/>
      <c r="AB976" s="40"/>
      <c r="AC976" s="40"/>
      <c r="AD976" s="40"/>
      <c r="AE976" s="40"/>
      <c r="AR976" s="219" t="s">
        <v>264</v>
      </c>
      <c r="AT976" s="219" t="s">
        <v>154</v>
      </c>
      <c r="AU976" s="219" t="s">
        <v>81</v>
      </c>
      <c r="AY976" s="19" t="s">
        <v>152</v>
      </c>
      <c r="BE976" s="220">
        <f>IF(N976="základní",J976,0)</f>
        <v>0</v>
      </c>
      <c r="BF976" s="220">
        <f>IF(N976="snížená",J976,0)</f>
        <v>0</v>
      </c>
      <c r="BG976" s="220">
        <f>IF(N976="zákl. přenesená",J976,0)</f>
        <v>0</v>
      </c>
      <c r="BH976" s="220">
        <f>IF(N976="sníž. přenesená",J976,0)</f>
        <v>0</v>
      </c>
      <c r="BI976" s="220">
        <f>IF(N976="nulová",J976,0)</f>
        <v>0</v>
      </c>
      <c r="BJ976" s="19" t="s">
        <v>79</v>
      </c>
      <c r="BK976" s="220">
        <f>ROUND(I976*H976,2)</f>
        <v>0</v>
      </c>
      <c r="BL976" s="19" t="s">
        <v>264</v>
      </c>
      <c r="BM976" s="219" t="s">
        <v>1368</v>
      </c>
    </row>
    <row r="977" s="2" customFormat="1">
      <c r="A977" s="40"/>
      <c r="B977" s="41"/>
      <c r="C977" s="42"/>
      <c r="D977" s="221" t="s">
        <v>160</v>
      </c>
      <c r="E977" s="42"/>
      <c r="F977" s="222" t="s">
        <v>1367</v>
      </c>
      <c r="G977" s="42"/>
      <c r="H977" s="42"/>
      <c r="I977" s="223"/>
      <c r="J977" s="42"/>
      <c r="K977" s="42"/>
      <c r="L977" s="46"/>
      <c r="M977" s="224"/>
      <c r="N977" s="225"/>
      <c r="O977" s="86"/>
      <c r="P977" s="86"/>
      <c r="Q977" s="86"/>
      <c r="R977" s="86"/>
      <c r="S977" s="86"/>
      <c r="T977" s="87"/>
      <c r="U977" s="40"/>
      <c r="V977" s="40"/>
      <c r="W977" s="40"/>
      <c r="X977" s="40"/>
      <c r="Y977" s="40"/>
      <c r="Z977" s="40"/>
      <c r="AA977" s="40"/>
      <c r="AB977" s="40"/>
      <c r="AC977" s="40"/>
      <c r="AD977" s="40"/>
      <c r="AE977" s="40"/>
      <c r="AT977" s="19" t="s">
        <v>160</v>
      </c>
      <c r="AU977" s="19" t="s">
        <v>81</v>
      </c>
    </row>
    <row r="978" s="2" customFormat="1" ht="16.5" customHeight="1">
      <c r="A978" s="40"/>
      <c r="B978" s="41"/>
      <c r="C978" s="207" t="s">
        <v>1369</v>
      </c>
      <c r="D978" s="207" t="s">
        <v>154</v>
      </c>
      <c r="E978" s="208" t="s">
        <v>1370</v>
      </c>
      <c r="F978" s="209" t="s">
        <v>1371</v>
      </c>
      <c r="G978" s="210" t="s">
        <v>211</v>
      </c>
      <c r="H978" s="211">
        <v>38.93</v>
      </c>
      <c r="I978" s="212"/>
      <c r="J978" s="213">
        <f>ROUND(I978*H978,2)</f>
        <v>0</v>
      </c>
      <c r="K978" s="214"/>
      <c r="L978" s="46"/>
      <c r="M978" s="215" t="s">
        <v>19</v>
      </c>
      <c r="N978" s="216" t="s">
        <v>42</v>
      </c>
      <c r="O978" s="86"/>
      <c r="P978" s="217">
        <f>O978*H978</f>
        <v>0</v>
      </c>
      <c r="Q978" s="217">
        <v>4.0000000000000003E-05</v>
      </c>
      <c r="R978" s="217">
        <f>Q978*H978</f>
        <v>0.0015572000000000001</v>
      </c>
      <c r="S978" s="217">
        <v>0</v>
      </c>
      <c r="T978" s="218">
        <f>S978*H978</f>
        <v>0</v>
      </c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R978" s="219" t="s">
        <v>264</v>
      </c>
      <c r="AT978" s="219" t="s">
        <v>154</v>
      </c>
      <c r="AU978" s="219" t="s">
        <v>81</v>
      </c>
      <c r="AY978" s="19" t="s">
        <v>152</v>
      </c>
      <c r="BE978" s="220">
        <f>IF(N978="základní",J978,0)</f>
        <v>0</v>
      </c>
      <c r="BF978" s="220">
        <f>IF(N978="snížená",J978,0)</f>
        <v>0</v>
      </c>
      <c r="BG978" s="220">
        <f>IF(N978="zákl. přenesená",J978,0)</f>
        <v>0</v>
      </c>
      <c r="BH978" s="220">
        <f>IF(N978="sníž. přenesená",J978,0)</f>
        <v>0</v>
      </c>
      <c r="BI978" s="220">
        <f>IF(N978="nulová",J978,0)</f>
        <v>0</v>
      </c>
      <c r="BJ978" s="19" t="s">
        <v>79</v>
      </c>
      <c r="BK978" s="220">
        <f>ROUND(I978*H978,2)</f>
        <v>0</v>
      </c>
      <c r="BL978" s="19" t="s">
        <v>264</v>
      </c>
      <c r="BM978" s="219" t="s">
        <v>1372</v>
      </c>
    </row>
    <row r="979" s="2" customFormat="1">
      <c r="A979" s="40"/>
      <c r="B979" s="41"/>
      <c r="C979" s="42"/>
      <c r="D979" s="221" t="s">
        <v>160</v>
      </c>
      <c r="E979" s="42"/>
      <c r="F979" s="222" t="s">
        <v>1371</v>
      </c>
      <c r="G979" s="42"/>
      <c r="H979" s="42"/>
      <c r="I979" s="223"/>
      <c r="J979" s="42"/>
      <c r="K979" s="42"/>
      <c r="L979" s="46"/>
      <c r="M979" s="224"/>
      <c r="N979" s="225"/>
      <c r="O979" s="86"/>
      <c r="P979" s="86"/>
      <c r="Q979" s="86"/>
      <c r="R979" s="86"/>
      <c r="S979" s="86"/>
      <c r="T979" s="87"/>
      <c r="U979" s="40"/>
      <c r="V979" s="40"/>
      <c r="W979" s="40"/>
      <c r="X979" s="40"/>
      <c r="Y979" s="40"/>
      <c r="Z979" s="40"/>
      <c r="AA979" s="40"/>
      <c r="AB979" s="40"/>
      <c r="AC979" s="40"/>
      <c r="AD979" s="40"/>
      <c r="AE979" s="40"/>
      <c r="AT979" s="19" t="s">
        <v>160</v>
      </c>
      <c r="AU979" s="19" t="s">
        <v>81</v>
      </c>
    </row>
    <row r="980" s="2" customFormat="1" ht="16.5" customHeight="1">
      <c r="A980" s="40"/>
      <c r="B980" s="41"/>
      <c r="C980" s="207" t="s">
        <v>1373</v>
      </c>
      <c r="D980" s="207" t="s">
        <v>154</v>
      </c>
      <c r="E980" s="208" t="s">
        <v>1374</v>
      </c>
      <c r="F980" s="209" t="s">
        <v>1375</v>
      </c>
      <c r="G980" s="210" t="s">
        <v>211</v>
      </c>
      <c r="H980" s="211">
        <v>40</v>
      </c>
      <c r="I980" s="212"/>
      <c r="J980" s="213">
        <f>ROUND(I980*H980,2)</f>
        <v>0</v>
      </c>
      <c r="K980" s="214"/>
      <c r="L980" s="46"/>
      <c r="M980" s="215" t="s">
        <v>19</v>
      </c>
      <c r="N980" s="216" t="s">
        <v>42</v>
      </c>
      <c r="O980" s="86"/>
      <c r="P980" s="217">
        <f>O980*H980</f>
        <v>0</v>
      </c>
      <c r="Q980" s="217">
        <v>0.0075500000000000003</v>
      </c>
      <c r="R980" s="217">
        <f>Q980*H980</f>
        <v>0.30199999999999999</v>
      </c>
      <c r="S980" s="217">
        <v>0</v>
      </c>
      <c r="T980" s="218">
        <f>S980*H980</f>
        <v>0</v>
      </c>
      <c r="U980" s="40"/>
      <c r="V980" s="40"/>
      <c r="W980" s="40"/>
      <c r="X980" s="40"/>
      <c r="Y980" s="40"/>
      <c r="Z980" s="40"/>
      <c r="AA980" s="40"/>
      <c r="AB980" s="40"/>
      <c r="AC980" s="40"/>
      <c r="AD980" s="40"/>
      <c r="AE980" s="40"/>
      <c r="AR980" s="219" t="s">
        <v>264</v>
      </c>
      <c r="AT980" s="219" t="s">
        <v>154</v>
      </c>
      <c r="AU980" s="219" t="s">
        <v>81</v>
      </c>
      <c r="AY980" s="19" t="s">
        <v>152</v>
      </c>
      <c r="BE980" s="220">
        <f>IF(N980="základní",J980,0)</f>
        <v>0</v>
      </c>
      <c r="BF980" s="220">
        <f>IF(N980="snížená",J980,0)</f>
        <v>0</v>
      </c>
      <c r="BG980" s="220">
        <f>IF(N980="zákl. přenesená",J980,0)</f>
        <v>0</v>
      </c>
      <c r="BH980" s="220">
        <f>IF(N980="sníž. přenesená",J980,0)</f>
        <v>0</v>
      </c>
      <c r="BI980" s="220">
        <f>IF(N980="nulová",J980,0)</f>
        <v>0</v>
      </c>
      <c r="BJ980" s="19" t="s">
        <v>79</v>
      </c>
      <c r="BK980" s="220">
        <f>ROUND(I980*H980,2)</f>
        <v>0</v>
      </c>
      <c r="BL980" s="19" t="s">
        <v>264</v>
      </c>
      <c r="BM980" s="219" t="s">
        <v>1376</v>
      </c>
    </row>
    <row r="981" s="2" customFormat="1">
      <c r="A981" s="40"/>
      <c r="B981" s="41"/>
      <c r="C981" s="42"/>
      <c r="D981" s="221" t="s">
        <v>160</v>
      </c>
      <c r="E981" s="42"/>
      <c r="F981" s="222" t="s">
        <v>1375</v>
      </c>
      <c r="G981" s="42"/>
      <c r="H981" s="42"/>
      <c r="I981" s="223"/>
      <c r="J981" s="42"/>
      <c r="K981" s="42"/>
      <c r="L981" s="46"/>
      <c r="M981" s="224"/>
      <c r="N981" s="225"/>
      <c r="O981" s="86"/>
      <c r="P981" s="86"/>
      <c r="Q981" s="86"/>
      <c r="R981" s="86"/>
      <c r="S981" s="86"/>
      <c r="T981" s="87"/>
      <c r="U981" s="40"/>
      <c r="V981" s="40"/>
      <c r="W981" s="40"/>
      <c r="X981" s="40"/>
      <c r="Y981" s="40"/>
      <c r="Z981" s="40"/>
      <c r="AA981" s="40"/>
      <c r="AB981" s="40"/>
      <c r="AC981" s="40"/>
      <c r="AD981" s="40"/>
      <c r="AE981" s="40"/>
      <c r="AT981" s="19" t="s">
        <v>160</v>
      </c>
      <c r="AU981" s="19" t="s">
        <v>81</v>
      </c>
    </row>
    <row r="982" s="2" customFormat="1" ht="16.5" customHeight="1">
      <c r="A982" s="40"/>
      <c r="B982" s="41"/>
      <c r="C982" s="207" t="s">
        <v>1377</v>
      </c>
      <c r="D982" s="207" t="s">
        <v>154</v>
      </c>
      <c r="E982" s="208" t="s">
        <v>1378</v>
      </c>
      <c r="F982" s="209" t="s">
        <v>1379</v>
      </c>
      <c r="G982" s="210" t="s">
        <v>211</v>
      </c>
      <c r="H982" s="211">
        <v>38.93</v>
      </c>
      <c r="I982" s="212"/>
      <c r="J982" s="213">
        <f>ROUND(I982*H982,2)</f>
        <v>0</v>
      </c>
      <c r="K982" s="214"/>
      <c r="L982" s="46"/>
      <c r="M982" s="215" t="s">
        <v>19</v>
      </c>
      <c r="N982" s="216" t="s">
        <v>42</v>
      </c>
      <c r="O982" s="86"/>
      <c r="P982" s="217">
        <f>O982*H982</f>
        <v>0</v>
      </c>
      <c r="Q982" s="217">
        <v>0.00029999999999999997</v>
      </c>
      <c r="R982" s="217">
        <f>Q982*H982</f>
        <v>0.011678999999999998</v>
      </c>
      <c r="S982" s="217">
        <v>0</v>
      </c>
      <c r="T982" s="218">
        <f>S982*H982</f>
        <v>0</v>
      </c>
      <c r="U982" s="40"/>
      <c r="V982" s="40"/>
      <c r="W982" s="40"/>
      <c r="X982" s="40"/>
      <c r="Y982" s="40"/>
      <c r="Z982" s="40"/>
      <c r="AA982" s="40"/>
      <c r="AB982" s="40"/>
      <c r="AC982" s="40"/>
      <c r="AD982" s="40"/>
      <c r="AE982" s="40"/>
      <c r="AR982" s="219" t="s">
        <v>264</v>
      </c>
      <c r="AT982" s="219" t="s">
        <v>154</v>
      </c>
      <c r="AU982" s="219" t="s">
        <v>81</v>
      </c>
      <c r="AY982" s="19" t="s">
        <v>152</v>
      </c>
      <c r="BE982" s="220">
        <f>IF(N982="základní",J982,0)</f>
        <v>0</v>
      </c>
      <c r="BF982" s="220">
        <f>IF(N982="snížená",J982,0)</f>
        <v>0</v>
      </c>
      <c r="BG982" s="220">
        <f>IF(N982="zákl. přenesená",J982,0)</f>
        <v>0</v>
      </c>
      <c r="BH982" s="220">
        <f>IF(N982="sníž. přenesená",J982,0)</f>
        <v>0</v>
      </c>
      <c r="BI982" s="220">
        <f>IF(N982="nulová",J982,0)</f>
        <v>0</v>
      </c>
      <c r="BJ982" s="19" t="s">
        <v>79</v>
      </c>
      <c r="BK982" s="220">
        <f>ROUND(I982*H982,2)</f>
        <v>0</v>
      </c>
      <c r="BL982" s="19" t="s">
        <v>264</v>
      </c>
      <c r="BM982" s="219" t="s">
        <v>1380</v>
      </c>
    </row>
    <row r="983" s="2" customFormat="1">
      <c r="A983" s="40"/>
      <c r="B983" s="41"/>
      <c r="C983" s="42"/>
      <c r="D983" s="221" t="s">
        <v>160</v>
      </c>
      <c r="E983" s="42"/>
      <c r="F983" s="222" t="s">
        <v>1379</v>
      </c>
      <c r="G983" s="42"/>
      <c r="H983" s="42"/>
      <c r="I983" s="223"/>
      <c r="J983" s="42"/>
      <c r="K983" s="42"/>
      <c r="L983" s="46"/>
      <c r="M983" s="224"/>
      <c r="N983" s="225"/>
      <c r="O983" s="86"/>
      <c r="P983" s="86"/>
      <c r="Q983" s="86"/>
      <c r="R983" s="86"/>
      <c r="S983" s="86"/>
      <c r="T983" s="87"/>
      <c r="U983" s="40"/>
      <c r="V983" s="40"/>
      <c r="W983" s="40"/>
      <c r="X983" s="40"/>
      <c r="Y983" s="40"/>
      <c r="Z983" s="40"/>
      <c r="AA983" s="40"/>
      <c r="AB983" s="40"/>
      <c r="AC983" s="40"/>
      <c r="AD983" s="40"/>
      <c r="AE983" s="40"/>
      <c r="AT983" s="19" t="s">
        <v>160</v>
      </c>
      <c r="AU983" s="19" t="s">
        <v>81</v>
      </c>
    </row>
    <row r="984" s="2" customFormat="1" ht="24.15" customHeight="1">
      <c r="A984" s="40"/>
      <c r="B984" s="41"/>
      <c r="C984" s="207" t="s">
        <v>1381</v>
      </c>
      <c r="D984" s="207" t="s">
        <v>154</v>
      </c>
      <c r="E984" s="208" t="s">
        <v>1382</v>
      </c>
      <c r="F984" s="209" t="s">
        <v>1383</v>
      </c>
      <c r="G984" s="210" t="s">
        <v>202</v>
      </c>
      <c r="H984" s="211">
        <v>0.315</v>
      </c>
      <c r="I984" s="212"/>
      <c r="J984" s="213">
        <f>ROUND(I984*H984,2)</f>
        <v>0</v>
      </c>
      <c r="K984" s="214"/>
      <c r="L984" s="46"/>
      <c r="M984" s="215" t="s">
        <v>19</v>
      </c>
      <c r="N984" s="216" t="s">
        <v>42</v>
      </c>
      <c r="O984" s="86"/>
      <c r="P984" s="217">
        <f>O984*H984</f>
        <v>0</v>
      </c>
      <c r="Q984" s="217">
        <v>0</v>
      </c>
      <c r="R984" s="217">
        <f>Q984*H984</f>
        <v>0</v>
      </c>
      <c r="S984" s="217">
        <v>0</v>
      </c>
      <c r="T984" s="218">
        <f>S984*H984</f>
        <v>0</v>
      </c>
      <c r="U984" s="40"/>
      <c r="V984" s="40"/>
      <c r="W984" s="40"/>
      <c r="X984" s="40"/>
      <c r="Y984" s="40"/>
      <c r="Z984" s="40"/>
      <c r="AA984" s="40"/>
      <c r="AB984" s="40"/>
      <c r="AC984" s="40"/>
      <c r="AD984" s="40"/>
      <c r="AE984" s="40"/>
      <c r="AR984" s="219" t="s">
        <v>264</v>
      </c>
      <c r="AT984" s="219" t="s">
        <v>154</v>
      </c>
      <c r="AU984" s="219" t="s">
        <v>81</v>
      </c>
      <c r="AY984" s="19" t="s">
        <v>152</v>
      </c>
      <c r="BE984" s="220">
        <f>IF(N984="základní",J984,0)</f>
        <v>0</v>
      </c>
      <c r="BF984" s="220">
        <f>IF(N984="snížená",J984,0)</f>
        <v>0</v>
      </c>
      <c r="BG984" s="220">
        <f>IF(N984="zákl. přenesená",J984,0)</f>
        <v>0</v>
      </c>
      <c r="BH984" s="220">
        <f>IF(N984="sníž. přenesená",J984,0)</f>
        <v>0</v>
      </c>
      <c r="BI984" s="220">
        <f>IF(N984="nulová",J984,0)</f>
        <v>0</v>
      </c>
      <c r="BJ984" s="19" t="s">
        <v>79</v>
      </c>
      <c r="BK984" s="220">
        <f>ROUND(I984*H984,2)</f>
        <v>0</v>
      </c>
      <c r="BL984" s="19" t="s">
        <v>264</v>
      </c>
      <c r="BM984" s="219" t="s">
        <v>1384</v>
      </c>
    </row>
    <row r="985" s="2" customFormat="1">
      <c r="A985" s="40"/>
      <c r="B985" s="41"/>
      <c r="C985" s="42"/>
      <c r="D985" s="221" t="s">
        <v>160</v>
      </c>
      <c r="E985" s="42"/>
      <c r="F985" s="222" t="s">
        <v>1383</v>
      </c>
      <c r="G985" s="42"/>
      <c r="H985" s="42"/>
      <c r="I985" s="223"/>
      <c r="J985" s="42"/>
      <c r="K985" s="42"/>
      <c r="L985" s="46"/>
      <c r="M985" s="224"/>
      <c r="N985" s="225"/>
      <c r="O985" s="86"/>
      <c r="P985" s="86"/>
      <c r="Q985" s="86"/>
      <c r="R985" s="86"/>
      <c r="S985" s="86"/>
      <c r="T985" s="87"/>
      <c r="U985" s="40"/>
      <c r="V985" s="40"/>
      <c r="W985" s="40"/>
      <c r="X985" s="40"/>
      <c r="Y985" s="40"/>
      <c r="Z985" s="40"/>
      <c r="AA985" s="40"/>
      <c r="AB985" s="40"/>
      <c r="AC985" s="40"/>
      <c r="AD985" s="40"/>
      <c r="AE985" s="40"/>
      <c r="AT985" s="19" t="s">
        <v>160</v>
      </c>
      <c r="AU985" s="19" t="s">
        <v>81</v>
      </c>
    </row>
    <row r="986" s="12" customFormat="1" ht="22.8" customHeight="1">
      <c r="A986" s="12"/>
      <c r="B986" s="191"/>
      <c r="C986" s="192"/>
      <c r="D986" s="193" t="s">
        <v>70</v>
      </c>
      <c r="E986" s="205" t="s">
        <v>1385</v>
      </c>
      <c r="F986" s="205" t="s">
        <v>1386</v>
      </c>
      <c r="G986" s="192"/>
      <c r="H986" s="192"/>
      <c r="I986" s="195"/>
      <c r="J986" s="206">
        <f>BK986</f>
        <v>0</v>
      </c>
      <c r="K986" s="192"/>
      <c r="L986" s="197"/>
      <c r="M986" s="198"/>
      <c r="N986" s="199"/>
      <c r="O986" s="199"/>
      <c r="P986" s="200">
        <f>SUM(P987:P1055)</f>
        <v>0</v>
      </c>
      <c r="Q986" s="199"/>
      <c r="R986" s="200">
        <f>SUM(R987:R1055)</f>
        <v>3.4852475999999997</v>
      </c>
      <c r="S986" s="199"/>
      <c r="T986" s="201">
        <f>SUM(T987:T1055)</f>
        <v>0</v>
      </c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R986" s="202" t="s">
        <v>81</v>
      </c>
      <c r="AT986" s="203" t="s">
        <v>70</v>
      </c>
      <c r="AU986" s="203" t="s">
        <v>79</v>
      </c>
      <c r="AY986" s="202" t="s">
        <v>152</v>
      </c>
      <c r="BK986" s="204">
        <f>SUM(BK987:BK1055)</f>
        <v>0</v>
      </c>
    </row>
    <row r="987" s="2" customFormat="1" ht="21.75" customHeight="1">
      <c r="A987" s="40"/>
      <c r="B987" s="41"/>
      <c r="C987" s="207" t="s">
        <v>1387</v>
      </c>
      <c r="D987" s="207" t="s">
        <v>154</v>
      </c>
      <c r="E987" s="208" t="s">
        <v>1388</v>
      </c>
      <c r="F987" s="209" t="s">
        <v>1389</v>
      </c>
      <c r="G987" s="210" t="s">
        <v>211</v>
      </c>
      <c r="H987" s="211">
        <v>81.561999999999998</v>
      </c>
      <c r="I987" s="212"/>
      <c r="J987" s="213">
        <f>ROUND(I987*H987,2)</f>
        <v>0</v>
      </c>
      <c r="K987" s="214"/>
      <c r="L987" s="46"/>
      <c r="M987" s="215" t="s">
        <v>19</v>
      </c>
      <c r="N987" s="216" t="s">
        <v>42</v>
      </c>
      <c r="O987" s="86"/>
      <c r="P987" s="217">
        <f>O987*H987</f>
        <v>0</v>
      </c>
      <c r="Q987" s="217">
        <v>0.0060499999999999998</v>
      </c>
      <c r="R987" s="217">
        <f>Q987*H987</f>
        <v>0.49345009999999995</v>
      </c>
      <c r="S987" s="217">
        <v>0</v>
      </c>
      <c r="T987" s="218">
        <f>S987*H987</f>
        <v>0</v>
      </c>
      <c r="U987" s="40"/>
      <c r="V987" s="40"/>
      <c r="W987" s="40"/>
      <c r="X987" s="40"/>
      <c r="Y987" s="40"/>
      <c r="Z987" s="40"/>
      <c r="AA987" s="40"/>
      <c r="AB987" s="40"/>
      <c r="AC987" s="40"/>
      <c r="AD987" s="40"/>
      <c r="AE987" s="40"/>
      <c r="AR987" s="219" t="s">
        <v>264</v>
      </c>
      <c r="AT987" s="219" t="s">
        <v>154</v>
      </c>
      <c r="AU987" s="219" t="s">
        <v>81</v>
      </c>
      <c r="AY987" s="19" t="s">
        <v>152</v>
      </c>
      <c r="BE987" s="220">
        <f>IF(N987="základní",J987,0)</f>
        <v>0</v>
      </c>
      <c r="BF987" s="220">
        <f>IF(N987="snížená",J987,0)</f>
        <v>0</v>
      </c>
      <c r="BG987" s="220">
        <f>IF(N987="zákl. přenesená",J987,0)</f>
        <v>0</v>
      </c>
      <c r="BH987" s="220">
        <f>IF(N987="sníž. přenesená",J987,0)</f>
        <v>0</v>
      </c>
      <c r="BI987" s="220">
        <f>IF(N987="nulová",J987,0)</f>
        <v>0</v>
      </c>
      <c r="BJ987" s="19" t="s">
        <v>79</v>
      </c>
      <c r="BK987" s="220">
        <f>ROUND(I987*H987,2)</f>
        <v>0</v>
      </c>
      <c r="BL987" s="19" t="s">
        <v>264</v>
      </c>
      <c r="BM987" s="219" t="s">
        <v>1390</v>
      </c>
    </row>
    <row r="988" s="2" customFormat="1">
      <c r="A988" s="40"/>
      <c r="B988" s="41"/>
      <c r="C988" s="42"/>
      <c r="D988" s="221" t="s">
        <v>160</v>
      </c>
      <c r="E988" s="42"/>
      <c r="F988" s="222" t="s">
        <v>1391</v>
      </c>
      <c r="G988" s="42"/>
      <c r="H988" s="42"/>
      <c r="I988" s="223"/>
      <c r="J988" s="42"/>
      <c r="K988" s="42"/>
      <c r="L988" s="46"/>
      <c r="M988" s="224"/>
      <c r="N988" s="225"/>
      <c r="O988" s="86"/>
      <c r="P988" s="86"/>
      <c r="Q988" s="86"/>
      <c r="R988" s="86"/>
      <c r="S988" s="86"/>
      <c r="T988" s="87"/>
      <c r="U988" s="40"/>
      <c r="V988" s="40"/>
      <c r="W988" s="40"/>
      <c r="X988" s="40"/>
      <c r="Y988" s="40"/>
      <c r="Z988" s="40"/>
      <c r="AA988" s="40"/>
      <c r="AB988" s="40"/>
      <c r="AC988" s="40"/>
      <c r="AD988" s="40"/>
      <c r="AE988" s="40"/>
      <c r="AT988" s="19" t="s">
        <v>160</v>
      </c>
      <c r="AU988" s="19" t="s">
        <v>81</v>
      </c>
    </row>
    <row r="989" s="2" customFormat="1">
      <c r="A989" s="40"/>
      <c r="B989" s="41"/>
      <c r="C989" s="42"/>
      <c r="D989" s="226" t="s">
        <v>162</v>
      </c>
      <c r="E989" s="42"/>
      <c r="F989" s="227" t="s">
        <v>1392</v>
      </c>
      <c r="G989" s="42"/>
      <c r="H989" s="42"/>
      <c r="I989" s="223"/>
      <c r="J989" s="42"/>
      <c r="K989" s="42"/>
      <c r="L989" s="46"/>
      <c r="M989" s="224"/>
      <c r="N989" s="225"/>
      <c r="O989" s="86"/>
      <c r="P989" s="86"/>
      <c r="Q989" s="86"/>
      <c r="R989" s="86"/>
      <c r="S989" s="86"/>
      <c r="T989" s="87"/>
      <c r="U989" s="40"/>
      <c r="V989" s="40"/>
      <c r="W989" s="40"/>
      <c r="X989" s="40"/>
      <c r="Y989" s="40"/>
      <c r="Z989" s="40"/>
      <c r="AA989" s="40"/>
      <c r="AB989" s="40"/>
      <c r="AC989" s="40"/>
      <c r="AD989" s="40"/>
      <c r="AE989" s="40"/>
      <c r="AT989" s="19" t="s">
        <v>162</v>
      </c>
      <c r="AU989" s="19" t="s">
        <v>81</v>
      </c>
    </row>
    <row r="990" s="16" customFormat="1">
      <c r="A990" s="16"/>
      <c r="B990" s="273"/>
      <c r="C990" s="274"/>
      <c r="D990" s="221" t="s">
        <v>164</v>
      </c>
      <c r="E990" s="275" t="s">
        <v>19</v>
      </c>
      <c r="F990" s="276" t="s">
        <v>1393</v>
      </c>
      <c r="G990" s="274"/>
      <c r="H990" s="275" t="s">
        <v>19</v>
      </c>
      <c r="I990" s="277"/>
      <c r="J990" s="274"/>
      <c r="K990" s="274"/>
      <c r="L990" s="278"/>
      <c r="M990" s="279"/>
      <c r="N990" s="280"/>
      <c r="O990" s="280"/>
      <c r="P990" s="280"/>
      <c r="Q990" s="280"/>
      <c r="R990" s="280"/>
      <c r="S990" s="280"/>
      <c r="T990" s="281"/>
      <c r="U990" s="16"/>
      <c r="V990" s="16"/>
      <c r="W990" s="16"/>
      <c r="X990" s="16"/>
      <c r="Y990" s="16"/>
      <c r="Z990" s="16"/>
      <c r="AA990" s="16"/>
      <c r="AB990" s="16"/>
      <c r="AC990" s="16"/>
      <c r="AD990" s="16"/>
      <c r="AE990" s="16"/>
      <c r="AT990" s="282" t="s">
        <v>164</v>
      </c>
      <c r="AU990" s="282" t="s">
        <v>81</v>
      </c>
      <c r="AV990" s="16" t="s">
        <v>79</v>
      </c>
      <c r="AW990" s="16" t="s">
        <v>33</v>
      </c>
      <c r="AX990" s="16" t="s">
        <v>71</v>
      </c>
      <c r="AY990" s="282" t="s">
        <v>152</v>
      </c>
    </row>
    <row r="991" s="13" customFormat="1">
      <c r="A991" s="13"/>
      <c r="B991" s="228"/>
      <c r="C991" s="229"/>
      <c r="D991" s="221" t="s">
        <v>164</v>
      </c>
      <c r="E991" s="230" t="s">
        <v>19</v>
      </c>
      <c r="F991" s="231" t="s">
        <v>1394</v>
      </c>
      <c r="G991" s="229"/>
      <c r="H991" s="232">
        <v>9.7599999999999998</v>
      </c>
      <c r="I991" s="233"/>
      <c r="J991" s="229"/>
      <c r="K991" s="229"/>
      <c r="L991" s="234"/>
      <c r="M991" s="235"/>
      <c r="N991" s="236"/>
      <c r="O991" s="236"/>
      <c r="P991" s="236"/>
      <c r="Q991" s="236"/>
      <c r="R991" s="236"/>
      <c r="S991" s="236"/>
      <c r="T991" s="237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38" t="s">
        <v>164</v>
      </c>
      <c r="AU991" s="238" t="s">
        <v>81</v>
      </c>
      <c r="AV991" s="13" t="s">
        <v>81</v>
      </c>
      <c r="AW991" s="13" t="s">
        <v>33</v>
      </c>
      <c r="AX991" s="13" t="s">
        <v>71</v>
      </c>
      <c r="AY991" s="238" t="s">
        <v>152</v>
      </c>
    </row>
    <row r="992" s="13" customFormat="1">
      <c r="A992" s="13"/>
      <c r="B992" s="228"/>
      <c r="C992" s="229"/>
      <c r="D992" s="221" t="s">
        <v>164</v>
      </c>
      <c r="E992" s="230" t="s">
        <v>19</v>
      </c>
      <c r="F992" s="231" t="s">
        <v>1395</v>
      </c>
      <c r="G992" s="229"/>
      <c r="H992" s="232">
        <v>8.1199999999999992</v>
      </c>
      <c r="I992" s="233"/>
      <c r="J992" s="229"/>
      <c r="K992" s="229"/>
      <c r="L992" s="234"/>
      <c r="M992" s="235"/>
      <c r="N992" s="236"/>
      <c r="O992" s="236"/>
      <c r="P992" s="236"/>
      <c r="Q992" s="236"/>
      <c r="R992" s="236"/>
      <c r="S992" s="236"/>
      <c r="T992" s="237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8" t="s">
        <v>164</v>
      </c>
      <c r="AU992" s="238" t="s">
        <v>81</v>
      </c>
      <c r="AV992" s="13" t="s">
        <v>81</v>
      </c>
      <c r="AW992" s="13" t="s">
        <v>33</v>
      </c>
      <c r="AX992" s="13" t="s">
        <v>71</v>
      </c>
      <c r="AY992" s="238" t="s">
        <v>152</v>
      </c>
    </row>
    <row r="993" s="13" customFormat="1">
      <c r="A993" s="13"/>
      <c r="B993" s="228"/>
      <c r="C993" s="229"/>
      <c r="D993" s="221" t="s">
        <v>164</v>
      </c>
      <c r="E993" s="230" t="s">
        <v>19</v>
      </c>
      <c r="F993" s="231" t="s">
        <v>1396</v>
      </c>
      <c r="G993" s="229"/>
      <c r="H993" s="232">
        <v>12.800000000000001</v>
      </c>
      <c r="I993" s="233"/>
      <c r="J993" s="229"/>
      <c r="K993" s="229"/>
      <c r="L993" s="234"/>
      <c r="M993" s="235"/>
      <c r="N993" s="236"/>
      <c r="O993" s="236"/>
      <c r="P993" s="236"/>
      <c r="Q993" s="236"/>
      <c r="R993" s="236"/>
      <c r="S993" s="236"/>
      <c r="T993" s="237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38" t="s">
        <v>164</v>
      </c>
      <c r="AU993" s="238" t="s">
        <v>81</v>
      </c>
      <c r="AV993" s="13" t="s">
        <v>81</v>
      </c>
      <c r="AW993" s="13" t="s">
        <v>33</v>
      </c>
      <c r="AX993" s="13" t="s">
        <v>71</v>
      </c>
      <c r="AY993" s="238" t="s">
        <v>152</v>
      </c>
    </row>
    <row r="994" s="13" customFormat="1">
      <c r="A994" s="13"/>
      <c r="B994" s="228"/>
      <c r="C994" s="229"/>
      <c r="D994" s="221" t="s">
        <v>164</v>
      </c>
      <c r="E994" s="230" t="s">
        <v>19</v>
      </c>
      <c r="F994" s="231" t="s">
        <v>1397</v>
      </c>
      <c r="G994" s="229"/>
      <c r="H994" s="232">
        <v>2.7149999999999999</v>
      </c>
      <c r="I994" s="233"/>
      <c r="J994" s="229"/>
      <c r="K994" s="229"/>
      <c r="L994" s="234"/>
      <c r="M994" s="235"/>
      <c r="N994" s="236"/>
      <c r="O994" s="236"/>
      <c r="P994" s="236"/>
      <c r="Q994" s="236"/>
      <c r="R994" s="236"/>
      <c r="S994" s="236"/>
      <c r="T994" s="237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8" t="s">
        <v>164</v>
      </c>
      <c r="AU994" s="238" t="s">
        <v>81</v>
      </c>
      <c r="AV994" s="13" t="s">
        <v>81</v>
      </c>
      <c r="AW994" s="13" t="s">
        <v>33</v>
      </c>
      <c r="AX994" s="13" t="s">
        <v>71</v>
      </c>
      <c r="AY994" s="238" t="s">
        <v>152</v>
      </c>
    </row>
    <row r="995" s="15" customFormat="1">
      <c r="A995" s="15"/>
      <c r="B995" s="250"/>
      <c r="C995" s="251"/>
      <c r="D995" s="221" t="s">
        <v>164</v>
      </c>
      <c r="E995" s="252" t="s">
        <v>19</v>
      </c>
      <c r="F995" s="253" t="s">
        <v>230</v>
      </c>
      <c r="G995" s="251"/>
      <c r="H995" s="254">
        <v>33.394999999999996</v>
      </c>
      <c r="I995" s="255"/>
      <c r="J995" s="251"/>
      <c r="K995" s="251"/>
      <c r="L995" s="256"/>
      <c r="M995" s="257"/>
      <c r="N995" s="258"/>
      <c r="O995" s="258"/>
      <c r="P995" s="258"/>
      <c r="Q995" s="258"/>
      <c r="R995" s="258"/>
      <c r="S995" s="258"/>
      <c r="T995" s="259"/>
      <c r="U995" s="15"/>
      <c r="V995" s="15"/>
      <c r="W995" s="15"/>
      <c r="X995" s="15"/>
      <c r="Y995" s="15"/>
      <c r="Z995" s="15"/>
      <c r="AA995" s="15"/>
      <c r="AB995" s="15"/>
      <c r="AC995" s="15"/>
      <c r="AD995" s="15"/>
      <c r="AE995" s="15"/>
      <c r="AT995" s="260" t="s">
        <v>164</v>
      </c>
      <c r="AU995" s="260" t="s">
        <v>81</v>
      </c>
      <c r="AV995" s="15" t="s">
        <v>175</v>
      </c>
      <c r="AW995" s="15" t="s">
        <v>33</v>
      </c>
      <c r="AX995" s="15" t="s">
        <v>71</v>
      </c>
      <c r="AY995" s="260" t="s">
        <v>152</v>
      </c>
    </row>
    <row r="996" s="13" customFormat="1">
      <c r="A996" s="13"/>
      <c r="B996" s="228"/>
      <c r="C996" s="229"/>
      <c r="D996" s="221" t="s">
        <v>164</v>
      </c>
      <c r="E996" s="230" t="s">
        <v>19</v>
      </c>
      <c r="F996" s="231" t="s">
        <v>1398</v>
      </c>
      <c r="G996" s="229"/>
      <c r="H996" s="232">
        <v>11.199999999999999</v>
      </c>
      <c r="I996" s="233"/>
      <c r="J996" s="229"/>
      <c r="K996" s="229"/>
      <c r="L996" s="234"/>
      <c r="M996" s="235"/>
      <c r="N996" s="236"/>
      <c r="O996" s="236"/>
      <c r="P996" s="236"/>
      <c r="Q996" s="236"/>
      <c r="R996" s="236"/>
      <c r="S996" s="236"/>
      <c r="T996" s="237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38" t="s">
        <v>164</v>
      </c>
      <c r="AU996" s="238" t="s">
        <v>81</v>
      </c>
      <c r="AV996" s="13" t="s">
        <v>81</v>
      </c>
      <c r="AW996" s="13" t="s">
        <v>33</v>
      </c>
      <c r="AX996" s="13" t="s">
        <v>71</v>
      </c>
      <c r="AY996" s="238" t="s">
        <v>152</v>
      </c>
    </row>
    <row r="997" s="13" customFormat="1">
      <c r="A997" s="13"/>
      <c r="B997" s="228"/>
      <c r="C997" s="229"/>
      <c r="D997" s="221" t="s">
        <v>164</v>
      </c>
      <c r="E997" s="230" t="s">
        <v>19</v>
      </c>
      <c r="F997" s="231" t="s">
        <v>1399</v>
      </c>
      <c r="G997" s="229"/>
      <c r="H997" s="232">
        <v>14.24</v>
      </c>
      <c r="I997" s="233"/>
      <c r="J997" s="229"/>
      <c r="K997" s="229"/>
      <c r="L997" s="234"/>
      <c r="M997" s="235"/>
      <c r="N997" s="236"/>
      <c r="O997" s="236"/>
      <c r="P997" s="236"/>
      <c r="Q997" s="236"/>
      <c r="R997" s="236"/>
      <c r="S997" s="236"/>
      <c r="T997" s="237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38" t="s">
        <v>164</v>
      </c>
      <c r="AU997" s="238" t="s">
        <v>81</v>
      </c>
      <c r="AV997" s="13" t="s">
        <v>81</v>
      </c>
      <c r="AW997" s="13" t="s">
        <v>33</v>
      </c>
      <c r="AX997" s="13" t="s">
        <v>71</v>
      </c>
      <c r="AY997" s="238" t="s">
        <v>152</v>
      </c>
    </row>
    <row r="998" s="13" customFormat="1">
      <c r="A998" s="13"/>
      <c r="B998" s="228"/>
      <c r="C998" s="229"/>
      <c r="D998" s="221" t="s">
        <v>164</v>
      </c>
      <c r="E998" s="230" t="s">
        <v>19</v>
      </c>
      <c r="F998" s="231" t="s">
        <v>1400</v>
      </c>
      <c r="G998" s="229"/>
      <c r="H998" s="232">
        <v>5.1520000000000001</v>
      </c>
      <c r="I998" s="233"/>
      <c r="J998" s="229"/>
      <c r="K998" s="229"/>
      <c r="L998" s="234"/>
      <c r="M998" s="235"/>
      <c r="N998" s="236"/>
      <c r="O998" s="236"/>
      <c r="P998" s="236"/>
      <c r="Q998" s="236"/>
      <c r="R998" s="236"/>
      <c r="S998" s="236"/>
      <c r="T998" s="237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38" t="s">
        <v>164</v>
      </c>
      <c r="AU998" s="238" t="s">
        <v>81</v>
      </c>
      <c r="AV998" s="13" t="s">
        <v>81</v>
      </c>
      <c r="AW998" s="13" t="s">
        <v>33</v>
      </c>
      <c r="AX998" s="13" t="s">
        <v>71</v>
      </c>
      <c r="AY998" s="238" t="s">
        <v>152</v>
      </c>
    </row>
    <row r="999" s="15" customFormat="1">
      <c r="A999" s="15"/>
      <c r="B999" s="250"/>
      <c r="C999" s="251"/>
      <c r="D999" s="221" t="s">
        <v>164</v>
      </c>
      <c r="E999" s="252" t="s">
        <v>19</v>
      </c>
      <c r="F999" s="253" t="s">
        <v>230</v>
      </c>
      <c r="G999" s="251"/>
      <c r="H999" s="254">
        <v>30.591999999999999</v>
      </c>
      <c r="I999" s="255"/>
      <c r="J999" s="251"/>
      <c r="K999" s="251"/>
      <c r="L999" s="256"/>
      <c r="M999" s="257"/>
      <c r="N999" s="258"/>
      <c r="O999" s="258"/>
      <c r="P999" s="258"/>
      <c r="Q999" s="258"/>
      <c r="R999" s="258"/>
      <c r="S999" s="258"/>
      <c r="T999" s="259"/>
      <c r="U999" s="15"/>
      <c r="V999" s="15"/>
      <c r="W999" s="15"/>
      <c r="X999" s="15"/>
      <c r="Y999" s="15"/>
      <c r="Z999" s="15"/>
      <c r="AA999" s="15"/>
      <c r="AB999" s="15"/>
      <c r="AC999" s="15"/>
      <c r="AD999" s="15"/>
      <c r="AE999" s="15"/>
      <c r="AT999" s="260" t="s">
        <v>164</v>
      </c>
      <c r="AU999" s="260" t="s">
        <v>81</v>
      </c>
      <c r="AV999" s="15" t="s">
        <v>175</v>
      </c>
      <c r="AW999" s="15" t="s">
        <v>33</v>
      </c>
      <c r="AX999" s="15" t="s">
        <v>71</v>
      </c>
      <c r="AY999" s="260" t="s">
        <v>152</v>
      </c>
    </row>
    <row r="1000" s="13" customFormat="1">
      <c r="A1000" s="13"/>
      <c r="B1000" s="228"/>
      <c r="C1000" s="229"/>
      <c r="D1000" s="221" t="s">
        <v>164</v>
      </c>
      <c r="E1000" s="230" t="s">
        <v>19</v>
      </c>
      <c r="F1000" s="231" t="s">
        <v>1401</v>
      </c>
      <c r="G1000" s="229"/>
      <c r="H1000" s="232">
        <v>2.9750000000000001</v>
      </c>
      <c r="I1000" s="233"/>
      <c r="J1000" s="229"/>
      <c r="K1000" s="229"/>
      <c r="L1000" s="234"/>
      <c r="M1000" s="235"/>
      <c r="N1000" s="236"/>
      <c r="O1000" s="236"/>
      <c r="P1000" s="236"/>
      <c r="Q1000" s="236"/>
      <c r="R1000" s="236"/>
      <c r="S1000" s="236"/>
      <c r="T1000" s="237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8" t="s">
        <v>164</v>
      </c>
      <c r="AU1000" s="238" t="s">
        <v>81</v>
      </c>
      <c r="AV1000" s="13" t="s">
        <v>81</v>
      </c>
      <c r="AW1000" s="13" t="s">
        <v>33</v>
      </c>
      <c r="AX1000" s="13" t="s">
        <v>71</v>
      </c>
      <c r="AY1000" s="238" t="s">
        <v>152</v>
      </c>
    </row>
    <row r="1001" s="13" customFormat="1">
      <c r="A1001" s="13"/>
      <c r="B1001" s="228"/>
      <c r="C1001" s="229"/>
      <c r="D1001" s="221" t="s">
        <v>164</v>
      </c>
      <c r="E1001" s="230" t="s">
        <v>19</v>
      </c>
      <c r="F1001" s="231" t="s">
        <v>1402</v>
      </c>
      <c r="G1001" s="229"/>
      <c r="H1001" s="232">
        <v>14.6</v>
      </c>
      <c r="I1001" s="233"/>
      <c r="J1001" s="229"/>
      <c r="K1001" s="229"/>
      <c r="L1001" s="234"/>
      <c r="M1001" s="235"/>
      <c r="N1001" s="236"/>
      <c r="O1001" s="236"/>
      <c r="P1001" s="236"/>
      <c r="Q1001" s="236"/>
      <c r="R1001" s="236"/>
      <c r="S1001" s="236"/>
      <c r="T1001" s="237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38" t="s">
        <v>164</v>
      </c>
      <c r="AU1001" s="238" t="s">
        <v>81</v>
      </c>
      <c r="AV1001" s="13" t="s">
        <v>81</v>
      </c>
      <c r="AW1001" s="13" t="s">
        <v>33</v>
      </c>
      <c r="AX1001" s="13" t="s">
        <v>71</v>
      </c>
      <c r="AY1001" s="238" t="s">
        <v>152</v>
      </c>
    </row>
    <row r="1002" s="15" customFormat="1">
      <c r="A1002" s="15"/>
      <c r="B1002" s="250"/>
      <c r="C1002" s="251"/>
      <c r="D1002" s="221" t="s">
        <v>164</v>
      </c>
      <c r="E1002" s="252" t="s">
        <v>19</v>
      </c>
      <c r="F1002" s="253" t="s">
        <v>230</v>
      </c>
      <c r="G1002" s="251"/>
      <c r="H1002" s="254">
        <v>17.574999999999999</v>
      </c>
      <c r="I1002" s="255"/>
      <c r="J1002" s="251"/>
      <c r="K1002" s="251"/>
      <c r="L1002" s="256"/>
      <c r="M1002" s="257"/>
      <c r="N1002" s="258"/>
      <c r="O1002" s="258"/>
      <c r="P1002" s="258"/>
      <c r="Q1002" s="258"/>
      <c r="R1002" s="258"/>
      <c r="S1002" s="258"/>
      <c r="T1002" s="259"/>
      <c r="U1002" s="15"/>
      <c r="V1002" s="15"/>
      <c r="W1002" s="15"/>
      <c r="X1002" s="15"/>
      <c r="Y1002" s="15"/>
      <c r="Z1002" s="15"/>
      <c r="AA1002" s="15"/>
      <c r="AB1002" s="15"/>
      <c r="AC1002" s="15"/>
      <c r="AD1002" s="15"/>
      <c r="AE1002" s="15"/>
      <c r="AT1002" s="260" t="s">
        <v>164</v>
      </c>
      <c r="AU1002" s="260" t="s">
        <v>81</v>
      </c>
      <c r="AV1002" s="15" t="s">
        <v>175</v>
      </c>
      <c r="AW1002" s="15" t="s">
        <v>33</v>
      </c>
      <c r="AX1002" s="15" t="s">
        <v>71</v>
      </c>
      <c r="AY1002" s="260" t="s">
        <v>152</v>
      </c>
    </row>
    <row r="1003" s="14" customFormat="1">
      <c r="A1003" s="14"/>
      <c r="B1003" s="239"/>
      <c r="C1003" s="240"/>
      <c r="D1003" s="221" t="s">
        <v>164</v>
      </c>
      <c r="E1003" s="241" t="s">
        <v>19</v>
      </c>
      <c r="F1003" s="242" t="s">
        <v>169</v>
      </c>
      <c r="G1003" s="240"/>
      <c r="H1003" s="243">
        <v>81.561999999999998</v>
      </c>
      <c r="I1003" s="244"/>
      <c r="J1003" s="240"/>
      <c r="K1003" s="240"/>
      <c r="L1003" s="245"/>
      <c r="M1003" s="246"/>
      <c r="N1003" s="247"/>
      <c r="O1003" s="247"/>
      <c r="P1003" s="247"/>
      <c r="Q1003" s="247"/>
      <c r="R1003" s="247"/>
      <c r="S1003" s="247"/>
      <c r="T1003" s="248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49" t="s">
        <v>164</v>
      </c>
      <c r="AU1003" s="249" t="s">
        <v>81</v>
      </c>
      <c r="AV1003" s="14" t="s">
        <v>158</v>
      </c>
      <c r="AW1003" s="14" t="s">
        <v>33</v>
      </c>
      <c r="AX1003" s="14" t="s">
        <v>79</v>
      </c>
      <c r="AY1003" s="249" t="s">
        <v>152</v>
      </c>
    </row>
    <row r="1004" s="2" customFormat="1" ht="16.5" customHeight="1">
      <c r="A1004" s="40"/>
      <c r="B1004" s="41"/>
      <c r="C1004" s="261" t="s">
        <v>1403</v>
      </c>
      <c r="D1004" s="261" t="s">
        <v>265</v>
      </c>
      <c r="E1004" s="262" t="s">
        <v>1404</v>
      </c>
      <c r="F1004" s="263" t="s">
        <v>1405</v>
      </c>
      <c r="G1004" s="264" t="s">
        <v>211</v>
      </c>
      <c r="H1004" s="265">
        <v>90.200000000000003</v>
      </c>
      <c r="I1004" s="266"/>
      <c r="J1004" s="267">
        <f>ROUND(I1004*H1004,2)</f>
        <v>0</v>
      </c>
      <c r="K1004" s="268"/>
      <c r="L1004" s="269"/>
      <c r="M1004" s="270" t="s">
        <v>19</v>
      </c>
      <c r="N1004" s="271" t="s">
        <v>42</v>
      </c>
      <c r="O1004" s="86"/>
      <c r="P1004" s="217">
        <f>O1004*H1004</f>
        <v>0</v>
      </c>
      <c r="Q1004" s="217">
        <v>0.0129</v>
      </c>
      <c r="R1004" s="217">
        <f>Q1004*H1004</f>
        <v>1.1635800000000001</v>
      </c>
      <c r="S1004" s="217">
        <v>0</v>
      </c>
      <c r="T1004" s="218">
        <f>S1004*H1004</f>
        <v>0</v>
      </c>
      <c r="U1004" s="40"/>
      <c r="V1004" s="40"/>
      <c r="W1004" s="40"/>
      <c r="X1004" s="40"/>
      <c r="Y1004" s="40"/>
      <c r="Z1004" s="40"/>
      <c r="AA1004" s="40"/>
      <c r="AB1004" s="40"/>
      <c r="AC1004" s="40"/>
      <c r="AD1004" s="40"/>
      <c r="AE1004" s="40"/>
      <c r="AR1004" s="219" t="s">
        <v>381</v>
      </c>
      <c r="AT1004" s="219" t="s">
        <v>265</v>
      </c>
      <c r="AU1004" s="219" t="s">
        <v>81</v>
      </c>
      <c r="AY1004" s="19" t="s">
        <v>152</v>
      </c>
      <c r="BE1004" s="220">
        <f>IF(N1004="základní",J1004,0)</f>
        <v>0</v>
      </c>
      <c r="BF1004" s="220">
        <f>IF(N1004="snížená",J1004,0)</f>
        <v>0</v>
      </c>
      <c r="BG1004" s="220">
        <f>IF(N1004="zákl. přenesená",J1004,0)</f>
        <v>0</v>
      </c>
      <c r="BH1004" s="220">
        <f>IF(N1004="sníž. přenesená",J1004,0)</f>
        <v>0</v>
      </c>
      <c r="BI1004" s="220">
        <f>IF(N1004="nulová",J1004,0)</f>
        <v>0</v>
      </c>
      <c r="BJ1004" s="19" t="s">
        <v>79</v>
      </c>
      <c r="BK1004" s="220">
        <f>ROUND(I1004*H1004,2)</f>
        <v>0</v>
      </c>
      <c r="BL1004" s="19" t="s">
        <v>264</v>
      </c>
      <c r="BM1004" s="219" t="s">
        <v>1406</v>
      </c>
    </row>
    <row r="1005" s="2" customFormat="1">
      <c r="A1005" s="40"/>
      <c r="B1005" s="41"/>
      <c r="C1005" s="42"/>
      <c r="D1005" s="221" t="s">
        <v>160</v>
      </c>
      <c r="E1005" s="42"/>
      <c r="F1005" s="222" t="s">
        <v>1405</v>
      </c>
      <c r="G1005" s="42"/>
      <c r="H1005" s="42"/>
      <c r="I1005" s="223"/>
      <c r="J1005" s="42"/>
      <c r="K1005" s="42"/>
      <c r="L1005" s="46"/>
      <c r="M1005" s="224"/>
      <c r="N1005" s="225"/>
      <c r="O1005" s="86"/>
      <c r="P1005" s="86"/>
      <c r="Q1005" s="86"/>
      <c r="R1005" s="86"/>
      <c r="S1005" s="86"/>
      <c r="T1005" s="87"/>
      <c r="U1005" s="40"/>
      <c r="V1005" s="40"/>
      <c r="W1005" s="40"/>
      <c r="X1005" s="40"/>
      <c r="Y1005" s="40"/>
      <c r="Z1005" s="40"/>
      <c r="AA1005" s="40"/>
      <c r="AB1005" s="40"/>
      <c r="AC1005" s="40"/>
      <c r="AD1005" s="40"/>
      <c r="AE1005" s="40"/>
      <c r="AT1005" s="19" t="s">
        <v>160</v>
      </c>
      <c r="AU1005" s="19" t="s">
        <v>81</v>
      </c>
    </row>
    <row r="1006" s="13" customFormat="1">
      <c r="A1006" s="13"/>
      <c r="B1006" s="228"/>
      <c r="C1006" s="229"/>
      <c r="D1006" s="221" t="s">
        <v>164</v>
      </c>
      <c r="E1006" s="230" t="s">
        <v>19</v>
      </c>
      <c r="F1006" s="231" t="s">
        <v>1407</v>
      </c>
      <c r="G1006" s="229"/>
      <c r="H1006" s="232">
        <v>82</v>
      </c>
      <c r="I1006" s="233"/>
      <c r="J1006" s="229"/>
      <c r="K1006" s="229"/>
      <c r="L1006" s="234"/>
      <c r="M1006" s="235"/>
      <c r="N1006" s="236"/>
      <c r="O1006" s="236"/>
      <c r="P1006" s="236"/>
      <c r="Q1006" s="236"/>
      <c r="R1006" s="236"/>
      <c r="S1006" s="236"/>
      <c r="T1006" s="237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8" t="s">
        <v>164</v>
      </c>
      <c r="AU1006" s="238" t="s">
        <v>81</v>
      </c>
      <c r="AV1006" s="13" t="s">
        <v>81</v>
      </c>
      <c r="AW1006" s="13" t="s">
        <v>33</v>
      </c>
      <c r="AX1006" s="13" t="s">
        <v>71</v>
      </c>
      <c r="AY1006" s="238" t="s">
        <v>152</v>
      </c>
    </row>
    <row r="1007" s="13" customFormat="1">
      <c r="A1007" s="13"/>
      <c r="B1007" s="228"/>
      <c r="C1007" s="229"/>
      <c r="D1007" s="221" t="s">
        <v>164</v>
      </c>
      <c r="E1007" s="230" t="s">
        <v>19</v>
      </c>
      <c r="F1007" s="231" t="s">
        <v>1408</v>
      </c>
      <c r="G1007" s="229"/>
      <c r="H1007" s="232">
        <v>90.200000000000003</v>
      </c>
      <c r="I1007" s="233"/>
      <c r="J1007" s="229"/>
      <c r="K1007" s="229"/>
      <c r="L1007" s="234"/>
      <c r="M1007" s="235"/>
      <c r="N1007" s="236"/>
      <c r="O1007" s="236"/>
      <c r="P1007" s="236"/>
      <c r="Q1007" s="236"/>
      <c r="R1007" s="236"/>
      <c r="S1007" s="236"/>
      <c r="T1007" s="237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38" t="s">
        <v>164</v>
      </c>
      <c r="AU1007" s="238" t="s">
        <v>81</v>
      </c>
      <c r="AV1007" s="13" t="s">
        <v>81</v>
      </c>
      <c r="AW1007" s="13" t="s">
        <v>33</v>
      </c>
      <c r="AX1007" s="13" t="s">
        <v>79</v>
      </c>
      <c r="AY1007" s="238" t="s">
        <v>152</v>
      </c>
    </row>
    <row r="1008" s="2" customFormat="1" ht="16.5" customHeight="1">
      <c r="A1008" s="40"/>
      <c r="B1008" s="41"/>
      <c r="C1008" s="207" t="s">
        <v>1409</v>
      </c>
      <c r="D1008" s="207" t="s">
        <v>154</v>
      </c>
      <c r="E1008" s="208" t="s">
        <v>1410</v>
      </c>
      <c r="F1008" s="209" t="s">
        <v>1411</v>
      </c>
      <c r="G1008" s="210" t="s">
        <v>211</v>
      </c>
      <c r="H1008" s="211">
        <v>28.722000000000001</v>
      </c>
      <c r="I1008" s="212"/>
      <c r="J1008" s="213">
        <f>ROUND(I1008*H1008,2)</f>
        <v>0</v>
      </c>
      <c r="K1008" s="214"/>
      <c r="L1008" s="46"/>
      <c r="M1008" s="215" t="s">
        <v>19</v>
      </c>
      <c r="N1008" s="216" t="s">
        <v>42</v>
      </c>
      <c r="O1008" s="86"/>
      <c r="P1008" s="217">
        <f>O1008*H1008</f>
        <v>0</v>
      </c>
      <c r="Q1008" s="217">
        <v>0</v>
      </c>
      <c r="R1008" s="217">
        <f>Q1008*H1008</f>
        <v>0</v>
      </c>
      <c r="S1008" s="217">
        <v>0</v>
      </c>
      <c r="T1008" s="218">
        <f>S1008*H1008</f>
        <v>0</v>
      </c>
      <c r="U1008" s="40"/>
      <c r="V1008" s="40"/>
      <c r="W1008" s="40"/>
      <c r="X1008" s="40"/>
      <c r="Y1008" s="40"/>
      <c r="Z1008" s="40"/>
      <c r="AA1008" s="40"/>
      <c r="AB1008" s="40"/>
      <c r="AC1008" s="40"/>
      <c r="AD1008" s="40"/>
      <c r="AE1008" s="40"/>
      <c r="AR1008" s="219" t="s">
        <v>264</v>
      </c>
      <c r="AT1008" s="219" t="s">
        <v>154</v>
      </c>
      <c r="AU1008" s="219" t="s">
        <v>81</v>
      </c>
      <c r="AY1008" s="19" t="s">
        <v>152</v>
      </c>
      <c r="BE1008" s="220">
        <f>IF(N1008="základní",J1008,0)</f>
        <v>0</v>
      </c>
      <c r="BF1008" s="220">
        <f>IF(N1008="snížená",J1008,0)</f>
        <v>0</v>
      </c>
      <c r="BG1008" s="220">
        <f>IF(N1008="zákl. přenesená",J1008,0)</f>
        <v>0</v>
      </c>
      <c r="BH1008" s="220">
        <f>IF(N1008="sníž. přenesená",J1008,0)</f>
        <v>0</v>
      </c>
      <c r="BI1008" s="220">
        <f>IF(N1008="nulová",J1008,0)</f>
        <v>0</v>
      </c>
      <c r="BJ1008" s="19" t="s">
        <v>79</v>
      </c>
      <c r="BK1008" s="220">
        <f>ROUND(I1008*H1008,2)</f>
        <v>0</v>
      </c>
      <c r="BL1008" s="19" t="s">
        <v>264</v>
      </c>
      <c r="BM1008" s="219" t="s">
        <v>1412</v>
      </c>
    </row>
    <row r="1009" s="2" customFormat="1">
      <c r="A1009" s="40"/>
      <c r="B1009" s="41"/>
      <c r="C1009" s="42"/>
      <c r="D1009" s="221" t="s">
        <v>160</v>
      </c>
      <c r="E1009" s="42"/>
      <c r="F1009" s="222" t="s">
        <v>1413</v>
      </c>
      <c r="G1009" s="42"/>
      <c r="H1009" s="42"/>
      <c r="I1009" s="223"/>
      <c r="J1009" s="42"/>
      <c r="K1009" s="42"/>
      <c r="L1009" s="46"/>
      <c r="M1009" s="224"/>
      <c r="N1009" s="225"/>
      <c r="O1009" s="86"/>
      <c r="P1009" s="86"/>
      <c r="Q1009" s="86"/>
      <c r="R1009" s="86"/>
      <c r="S1009" s="86"/>
      <c r="T1009" s="87"/>
      <c r="U1009" s="40"/>
      <c r="V1009" s="40"/>
      <c r="W1009" s="40"/>
      <c r="X1009" s="40"/>
      <c r="Y1009" s="40"/>
      <c r="Z1009" s="40"/>
      <c r="AA1009" s="40"/>
      <c r="AB1009" s="40"/>
      <c r="AC1009" s="40"/>
      <c r="AD1009" s="40"/>
      <c r="AE1009" s="40"/>
      <c r="AT1009" s="19" t="s">
        <v>160</v>
      </c>
      <c r="AU1009" s="19" t="s">
        <v>81</v>
      </c>
    </row>
    <row r="1010" s="2" customFormat="1">
      <c r="A1010" s="40"/>
      <c r="B1010" s="41"/>
      <c r="C1010" s="42"/>
      <c r="D1010" s="226" t="s">
        <v>162</v>
      </c>
      <c r="E1010" s="42"/>
      <c r="F1010" s="227" t="s">
        <v>1414</v>
      </c>
      <c r="G1010" s="42"/>
      <c r="H1010" s="42"/>
      <c r="I1010" s="223"/>
      <c r="J1010" s="42"/>
      <c r="K1010" s="42"/>
      <c r="L1010" s="46"/>
      <c r="M1010" s="224"/>
      <c r="N1010" s="225"/>
      <c r="O1010" s="86"/>
      <c r="P1010" s="86"/>
      <c r="Q1010" s="86"/>
      <c r="R1010" s="86"/>
      <c r="S1010" s="86"/>
      <c r="T1010" s="87"/>
      <c r="U1010" s="40"/>
      <c r="V1010" s="40"/>
      <c r="W1010" s="40"/>
      <c r="X1010" s="40"/>
      <c r="Y1010" s="40"/>
      <c r="Z1010" s="40"/>
      <c r="AA1010" s="40"/>
      <c r="AB1010" s="40"/>
      <c r="AC1010" s="40"/>
      <c r="AD1010" s="40"/>
      <c r="AE1010" s="40"/>
      <c r="AT1010" s="19" t="s">
        <v>162</v>
      </c>
      <c r="AU1010" s="19" t="s">
        <v>81</v>
      </c>
    </row>
    <row r="1011" s="13" customFormat="1">
      <c r="A1011" s="13"/>
      <c r="B1011" s="228"/>
      <c r="C1011" s="229"/>
      <c r="D1011" s="221" t="s">
        <v>164</v>
      </c>
      <c r="E1011" s="230" t="s">
        <v>19</v>
      </c>
      <c r="F1011" s="231" t="s">
        <v>1394</v>
      </c>
      <c r="G1011" s="229"/>
      <c r="H1011" s="232">
        <v>9.7599999999999998</v>
      </c>
      <c r="I1011" s="233"/>
      <c r="J1011" s="229"/>
      <c r="K1011" s="229"/>
      <c r="L1011" s="234"/>
      <c r="M1011" s="235"/>
      <c r="N1011" s="236"/>
      <c r="O1011" s="236"/>
      <c r="P1011" s="236"/>
      <c r="Q1011" s="236"/>
      <c r="R1011" s="236"/>
      <c r="S1011" s="236"/>
      <c r="T1011" s="237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38" t="s">
        <v>164</v>
      </c>
      <c r="AU1011" s="238" t="s">
        <v>81</v>
      </c>
      <c r="AV1011" s="13" t="s">
        <v>81</v>
      </c>
      <c r="AW1011" s="13" t="s">
        <v>33</v>
      </c>
      <c r="AX1011" s="13" t="s">
        <v>71</v>
      </c>
      <c r="AY1011" s="238" t="s">
        <v>152</v>
      </c>
    </row>
    <row r="1012" s="13" customFormat="1">
      <c r="A1012" s="13"/>
      <c r="B1012" s="228"/>
      <c r="C1012" s="229"/>
      <c r="D1012" s="221" t="s">
        <v>164</v>
      </c>
      <c r="E1012" s="230" t="s">
        <v>19</v>
      </c>
      <c r="F1012" s="231" t="s">
        <v>1395</v>
      </c>
      <c r="G1012" s="229"/>
      <c r="H1012" s="232">
        <v>8.1199999999999992</v>
      </c>
      <c r="I1012" s="233"/>
      <c r="J1012" s="229"/>
      <c r="K1012" s="229"/>
      <c r="L1012" s="234"/>
      <c r="M1012" s="235"/>
      <c r="N1012" s="236"/>
      <c r="O1012" s="236"/>
      <c r="P1012" s="236"/>
      <c r="Q1012" s="236"/>
      <c r="R1012" s="236"/>
      <c r="S1012" s="236"/>
      <c r="T1012" s="237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8" t="s">
        <v>164</v>
      </c>
      <c r="AU1012" s="238" t="s">
        <v>81</v>
      </c>
      <c r="AV1012" s="13" t="s">
        <v>81</v>
      </c>
      <c r="AW1012" s="13" t="s">
        <v>33</v>
      </c>
      <c r="AX1012" s="13" t="s">
        <v>71</v>
      </c>
      <c r="AY1012" s="238" t="s">
        <v>152</v>
      </c>
    </row>
    <row r="1013" s="13" customFormat="1">
      <c r="A1013" s="13"/>
      <c r="B1013" s="228"/>
      <c r="C1013" s="229"/>
      <c r="D1013" s="221" t="s">
        <v>164</v>
      </c>
      <c r="E1013" s="230" t="s">
        <v>19</v>
      </c>
      <c r="F1013" s="231" t="s">
        <v>1397</v>
      </c>
      <c r="G1013" s="229"/>
      <c r="H1013" s="232">
        <v>2.7149999999999999</v>
      </c>
      <c r="I1013" s="233"/>
      <c r="J1013" s="229"/>
      <c r="K1013" s="229"/>
      <c r="L1013" s="234"/>
      <c r="M1013" s="235"/>
      <c r="N1013" s="236"/>
      <c r="O1013" s="236"/>
      <c r="P1013" s="236"/>
      <c r="Q1013" s="236"/>
      <c r="R1013" s="236"/>
      <c r="S1013" s="236"/>
      <c r="T1013" s="237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38" t="s">
        <v>164</v>
      </c>
      <c r="AU1013" s="238" t="s">
        <v>81</v>
      </c>
      <c r="AV1013" s="13" t="s">
        <v>81</v>
      </c>
      <c r="AW1013" s="13" t="s">
        <v>33</v>
      </c>
      <c r="AX1013" s="13" t="s">
        <v>71</v>
      </c>
      <c r="AY1013" s="238" t="s">
        <v>152</v>
      </c>
    </row>
    <row r="1014" s="15" customFormat="1">
      <c r="A1014" s="15"/>
      <c r="B1014" s="250"/>
      <c r="C1014" s="251"/>
      <c r="D1014" s="221" t="s">
        <v>164</v>
      </c>
      <c r="E1014" s="252" t="s">
        <v>19</v>
      </c>
      <c r="F1014" s="253" t="s">
        <v>230</v>
      </c>
      <c r="G1014" s="251"/>
      <c r="H1014" s="254">
        <v>20.594999999999999</v>
      </c>
      <c r="I1014" s="255"/>
      <c r="J1014" s="251"/>
      <c r="K1014" s="251"/>
      <c r="L1014" s="256"/>
      <c r="M1014" s="257"/>
      <c r="N1014" s="258"/>
      <c r="O1014" s="258"/>
      <c r="P1014" s="258"/>
      <c r="Q1014" s="258"/>
      <c r="R1014" s="258"/>
      <c r="S1014" s="258"/>
      <c r="T1014" s="259"/>
      <c r="U1014" s="15"/>
      <c r="V1014" s="15"/>
      <c r="W1014" s="15"/>
      <c r="X1014" s="15"/>
      <c r="Y1014" s="15"/>
      <c r="Z1014" s="15"/>
      <c r="AA1014" s="15"/>
      <c r="AB1014" s="15"/>
      <c r="AC1014" s="15"/>
      <c r="AD1014" s="15"/>
      <c r="AE1014" s="15"/>
      <c r="AT1014" s="260" t="s">
        <v>164</v>
      </c>
      <c r="AU1014" s="260" t="s">
        <v>81</v>
      </c>
      <c r="AV1014" s="15" t="s">
        <v>175</v>
      </c>
      <c r="AW1014" s="15" t="s">
        <v>33</v>
      </c>
      <c r="AX1014" s="15" t="s">
        <v>71</v>
      </c>
      <c r="AY1014" s="260" t="s">
        <v>152</v>
      </c>
    </row>
    <row r="1015" s="13" customFormat="1">
      <c r="A1015" s="13"/>
      <c r="B1015" s="228"/>
      <c r="C1015" s="229"/>
      <c r="D1015" s="221" t="s">
        <v>164</v>
      </c>
      <c r="E1015" s="230" t="s">
        <v>19</v>
      </c>
      <c r="F1015" s="231" t="s">
        <v>1400</v>
      </c>
      <c r="G1015" s="229"/>
      <c r="H1015" s="232">
        <v>5.1520000000000001</v>
      </c>
      <c r="I1015" s="233"/>
      <c r="J1015" s="229"/>
      <c r="K1015" s="229"/>
      <c r="L1015" s="234"/>
      <c r="M1015" s="235"/>
      <c r="N1015" s="236"/>
      <c r="O1015" s="236"/>
      <c r="P1015" s="236"/>
      <c r="Q1015" s="236"/>
      <c r="R1015" s="236"/>
      <c r="S1015" s="236"/>
      <c r="T1015" s="237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38" t="s">
        <v>164</v>
      </c>
      <c r="AU1015" s="238" t="s">
        <v>81</v>
      </c>
      <c r="AV1015" s="13" t="s">
        <v>81</v>
      </c>
      <c r="AW1015" s="13" t="s">
        <v>33</v>
      </c>
      <c r="AX1015" s="13" t="s">
        <v>71</v>
      </c>
      <c r="AY1015" s="238" t="s">
        <v>152</v>
      </c>
    </row>
    <row r="1016" s="15" customFormat="1">
      <c r="A1016" s="15"/>
      <c r="B1016" s="250"/>
      <c r="C1016" s="251"/>
      <c r="D1016" s="221" t="s">
        <v>164</v>
      </c>
      <c r="E1016" s="252" t="s">
        <v>19</v>
      </c>
      <c r="F1016" s="253" t="s">
        <v>230</v>
      </c>
      <c r="G1016" s="251"/>
      <c r="H1016" s="254">
        <v>5.1520000000000001</v>
      </c>
      <c r="I1016" s="255"/>
      <c r="J1016" s="251"/>
      <c r="K1016" s="251"/>
      <c r="L1016" s="256"/>
      <c r="M1016" s="257"/>
      <c r="N1016" s="258"/>
      <c r="O1016" s="258"/>
      <c r="P1016" s="258"/>
      <c r="Q1016" s="258"/>
      <c r="R1016" s="258"/>
      <c r="S1016" s="258"/>
      <c r="T1016" s="259"/>
      <c r="U1016" s="15"/>
      <c r="V1016" s="15"/>
      <c r="W1016" s="15"/>
      <c r="X1016" s="15"/>
      <c r="Y1016" s="15"/>
      <c r="Z1016" s="15"/>
      <c r="AA1016" s="15"/>
      <c r="AB1016" s="15"/>
      <c r="AC1016" s="15"/>
      <c r="AD1016" s="15"/>
      <c r="AE1016" s="15"/>
      <c r="AT1016" s="260" t="s">
        <v>164</v>
      </c>
      <c r="AU1016" s="260" t="s">
        <v>81</v>
      </c>
      <c r="AV1016" s="15" t="s">
        <v>175</v>
      </c>
      <c r="AW1016" s="15" t="s">
        <v>33</v>
      </c>
      <c r="AX1016" s="15" t="s">
        <v>71</v>
      </c>
      <c r="AY1016" s="260" t="s">
        <v>152</v>
      </c>
    </row>
    <row r="1017" s="13" customFormat="1">
      <c r="A1017" s="13"/>
      <c r="B1017" s="228"/>
      <c r="C1017" s="229"/>
      <c r="D1017" s="221" t="s">
        <v>164</v>
      </c>
      <c r="E1017" s="230" t="s">
        <v>19</v>
      </c>
      <c r="F1017" s="231" t="s">
        <v>1401</v>
      </c>
      <c r="G1017" s="229"/>
      <c r="H1017" s="232">
        <v>2.9750000000000001</v>
      </c>
      <c r="I1017" s="233"/>
      <c r="J1017" s="229"/>
      <c r="K1017" s="229"/>
      <c r="L1017" s="234"/>
      <c r="M1017" s="235"/>
      <c r="N1017" s="236"/>
      <c r="O1017" s="236"/>
      <c r="P1017" s="236"/>
      <c r="Q1017" s="236"/>
      <c r="R1017" s="236"/>
      <c r="S1017" s="236"/>
      <c r="T1017" s="237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8" t="s">
        <v>164</v>
      </c>
      <c r="AU1017" s="238" t="s">
        <v>81</v>
      </c>
      <c r="AV1017" s="13" t="s">
        <v>81</v>
      </c>
      <c r="AW1017" s="13" t="s">
        <v>33</v>
      </c>
      <c r="AX1017" s="13" t="s">
        <v>71</v>
      </c>
      <c r="AY1017" s="238" t="s">
        <v>152</v>
      </c>
    </row>
    <row r="1018" s="15" customFormat="1">
      <c r="A1018" s="15"/>
      <c r="B1018" s="250"/>
      <c r="C1018" s="251"/>
      <c r="D1018" s="221" t="s">
        <v>164</v>
      </c>
      <c r="E1018" s="252" t="s">
        <v>19</v>
      </c>
      <c r="F1018" s="253" t="s">
        <v>230</v>
      </c>
      <c r="G1018" s="251"/>
      <c r="H1018" s="254">
        <v>2.9750000000000001</v>
      </c>
      <c r="I1018" s="255"/>
      <c r="J1018" s="251"/>
      <c r="K1018" s="251"/>
      <c r="L1018" s="256"/>
      <c r="M1018" s="257"/>
      <c r="N1018" s="258"/>
      <c r="O1018" s="258"/>
      <c r="P1018" s="258"/>
      <c r="Q1018" s="258"/>
      <c r="R1018" s="258"/>
      <c r="S1018" s="258"/>
      <c r="T1018" s="259"/>
      <c r="U1018" s="15"/>
      <c r="V1018" s="15"/>
      <c r="W1018" s="15"/>
      <c r="X1018" s="15"/>
      <c r="Y1018" s="15"/>
      <c r="Z1018" s="15"/>
      <c r="AA1018" s="15"/>
      <c r="AB1018" s="15"/>
      <c r="AC1018" s="15"/>
      <c r="AD1018" s="15"/>
      <c r="AE1018" s="15"/>
      <c r="AT1018" s="260" t="s">
        <v>164</v>
      </c>
      <c r="AU1018" s="260" t="s">
        <v>81</v>
      </c>
      <c r="AV1018" s="15" t="s">
        <v>175</v>
      </c>
      <c r="AW1018" s="15" t="s">
        <v>33</v>
      </c>
      <c r="AX1018" s="15" t="s">
        <v>71</v>
      </c>
      <c r="AY1018" s="260" t="s">
        <v>152</v>
      </c>
    </row>
    <row r="1019" s="14" customFormat="1">
      <c r="A1019" s="14"/>
      <c r="B1019" s="239"/>
      <c r="C1019" s="240"/>
      <c r="D1019" s="221" t="s">
        <v>164</v>
      </c>
      <c r="E1019" s="241" t="s">
        <v>19</v>
      </c>
      <c r="F1019" s="242" t="s">
        <v>169</v>
      </c>
      <c r="G1019" s="240"/>
      <c r="H1019" s="243">
        <v>28.722000000000001</v>
      </c>
      <c r="I1019" s="244"/>
      <c r="J1019" s="240"/>
      <c r="K1019" s="240"/>
      <c r="L1019" s="245"/>
      <c r="M1019" s="246"/>
      <c r="N1019" s="247"/>
      <c r="O1019" s="247"/>
      <c r="P1019" s="247"/>
      <c r="Q1019" s="247"/>
      <c r="R1019" s="247"/>
      <c r="S1019" s="247"/>
      <c r="T1019" s="248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49" t="s">
        <v>164</v>
      </c>
      <c r="AU1019" s="249" t="s">
        <v>81</v>
      </c>
      <c r="AV1019" s="14" t="s">
        <v>158</v>
      </c>
      <c r="AW1019" s="14" t="s">
        <v>33</v>
      </c>
      <c r="AX1019" s="14" t="s">
        <v>79</v>
      </c>
      <c r="AY1019" s="249" t="s">
        <v>152</v>
      </c>
    </row>
    <row r="1020" s="2" customFormat="1" ht="16.5" customHeight="1">
      <c r="A1020" s="40"/>
      <c r="B1020" s="41"/>
      <c r="C1020" s="207" t="s">
        <v>1415</v>
      </c>
      <c r="D1020" s="207" t="s">
        <v>154</v>
      </c>
      <c r="E1020" s="208" t="s">
        <v>1416</v>
      </c>
      <c r="F1020" s="209" t="s">
        <v>1417</v>
      </c>
      <c r="G1020" s="210" t="s">
        <v>211</v>
      </c>
      <c r="H1020" s="211">
        <v>82</v>
      </c>
      <c r="I1020" s="212"/>
      <c r="J1020" s="213">
        <f>ROUND(I1020*H1020,2)</f>
        <v>0</v>
      </c>
      <c r="K1020" s="214"/>
      <c r="L1020" s="46"/>
      <c r="M1020" s="215" t="s">
        <v>19</v>
      </c>
      <c r="N1020" s="216" t="s">
        <v>42</v>
      </c>
      <c r="O1020" s="86"/>
      <c r="P1020" s="217">
        <f>O1020*H1020</f>
        <v>0</v>
      </c>
      <c r="Q1020" s="217">
        <v>0.00056999999999999998</v>
      </c>
      <c r="R1020" s="217">
        <f>Q1020*H1020</f>
        <v>0.046739999999999997</v>
      </c>
      <c r="S1020" s="217">
        <v>0</v>
      </c>
      <c r="T1020" s="218">
        <f>S1020*H1020</f>
        <v>0</v>
      </c>
      <c r="U1020" s="40"/>
      <c r="V1020" s="40"/>
      <c r="W1020" s="40"/>
      <c r="X1020" s="40"/>
      <c r="Y1020" s="40"/>
      <c r="Z1020" s="40"/>
      <c r="AA1020" s="40"/>
      <c r="AB1020" s="40"/>
      <c r="AC1020" s="40"/>
      <c r="AD1020" s="40"/>
      <c r="AE1020" s="40"/>
      <c r="AR1020" s="219" t="s">
        <v>264</v>
      </c>
      <c r="AT1020" s="219" t="s">
        <v>154</v>
      </c>
      <c r="AU1020" s="219" t="s">
        <v>81</v>
      </c>
      <c r="AY1020" s="19" t="s">
        <v>152</v>
      </c>
      <c r="BE1020" s="220">
        <f>IF(N1020="základní",J1020,0)</f>
        <v>0</v>
      </c>
      <c r="BF1020" s="220">
        <f>IF(N1020="snížená",J1020,0)</f>
        <v>0</v>
      </c>
      <c r="BG1020" s="220">
        <f>IF(N1020="zákl. přenesená",J1020,0)</f>
        <v>0</v>
      </c>
      <c r="BH1020" s="220">
        <f>IF(N1020="sníž. přenesená",J1020,0)</f>
        <v>0</v>
      </c>
      <c r="BI1020" s="220">
        <f>IF(N1020="nulová",J1020,0)</f>
        <v>0</v>
      </c>
      <c r="BJ1020" s="19" t="s">
        <v>79</v>
      </c>
      <c r="BK1020" s="220">
        <f>ROUND(I1020*H1020,2)</f>
        <v>0</v>
      </c>
      <c r="BL1020" s="19" t="s">
        <v>264</v>
      </c>
      <c r="BM1020" s="219" t="s">
        <v>1418</v>
      </c>
    </row>
    <row r="1021" s="2" customFormat="1">
      <c r="A1021" s="40"/>
      <c r="B1021" s="41"/>
      <c r="C1021" s="42"/>
      <c r="D1021" s="221" t="s">
        <v>160</v>
      </c>
      <c r="E1021" s="42"/>
      <c r="F1021" s="222" t="s">
        <v>1419</v>
      </c>
      <c r="G1021" s="42"/>
      <c r="H1021" s="42"/>
      <c r="I1021" s="223"/>
      <c r="J1021" s="42"/>
      <c r="K1021" s="42"/>
      <c r="L1021" s="46"/>
      <c r="M1021" s="224"/>
      <c r="N1021" s="225"/>
      <c r="O1021" s="86"/>
      <c r="P1021" s="86"/>
      <c r="Q1021" s="86"/>
      <c r="R1021" s="86"/>
      <c r="S1021" s="86"/>
      <c r="T1021" s="87"/>
      <c r="U1021" s="40"/>
      <c r="V1021" s="40"/>
      <c r="W1021" s="40"/>
      <c r="X1021" s="40"/>
      <c r="Y1021" s="40"/>
      <c r="Z1021" s="40"/>
      <c r="AA1021" s="40"/>
      <c r="AB1021" s="40"/>
      <c r="AC1021" s="40"/>
      <c r="AD1021" s="40"/>
      <c r="AE1021" s="40"/>
      <c r="AT1021" s="19" t="s">
        <v>160</v>
      </c>
      <c r="AU1021" s="19" t="s">
        <v>81</v>
      </c>
    </row>
    <row r="1022" s="2" customFormat="1">
      <c r="A1022" s="40"/>
      <c r="B1022" s="41"/>
      <c r="C1022" s="42"/>
      <c r="D1022" s="226" t="s">
        <v>162</v>
      </c>
      <c r="E1022" s="42"/>
      <c r="F1022" s="227" t="s">
        <v>1420</v>
      </c>
      <c r="G1022" s="42"/>
      <c r="H1022" s="42"/>
      <c r="I1022" s="223"/>
      <c r="J1022" s="42"/>
      <c r="K1022" s="42"/>
      <c r="L1022" s="46"/>
      <c r="M1022" s="224"/>
      <c r="N1022" s="225"/>
      <c r="O1022" s="86"/>
      <c r="P1022" s="86"/>
      <c r="Q1022" s="86"/>
      <c r="R1022" s="86"/>
      <c r="S1022" s="86"/>
      <c r="T1022" s="87"/>
      <c r="U1022" s="40"/>
      <c r="V1022" s="40"/>
      <c r="W1022" s="40"/>
      <c r="X1022" s="40"/>
      <c r="Y1022" s="40"/>
      <c r="Z1022" s="40"/>
      <c r="AA1022" s="40"/>
      <c r="AB1022" s="40"/>
      <c r="AC1022" s="40"/>
      <c r="AD1022" s="40"/>
      <c r="AE1022" s="40"/>
      <c r="AT1022" s="19" t="s">
        <v>162</v>
      </c>
      <c r="AU1022" s="19" t="s">
        <v>81</v>
      </c>
    </row>
    <row r="1023" s="2" customFormat="1" ht="16.5" customHeight="1">
      <c r="A1023" s="40"/>
      <c r="B1023" s="41"/>
      <c r="C1023" s="207" t="s">
        <v>1421</v>
      </c>
      <c r="D1023" s="207" t="s">
        <v>154</v>
      </c>
      <c r="E1023" s="208" t="s">
        <v>1422</v>
      </c>
      <c r="F1023" s="209" t="s">
        <v>1423</v>
      </c>
      <c r="G1023" s="210" t="s">
        <v>237</v>
      </c>
      <c r="H1023" s="211">
        <v>62</v>
      </c>
      <c r="I1023" s="212"/>
      <c r="J1023" s="213">
        <f>ROUND(I1023*H1023,2)</f>
        <v>0</v>
      </c>
      <c r="K1023" s="214"/>
      <c r="L1023" s="46"/>
      <c r="M1023" s="215" t="s">
        <v>19</v>
      </c>
      <c r="N1023" s="216" t="s">
        <v>42</v>
      </c>
      <c r="O1023" s="86"/>
      <c r="P1023" s="217">
        <f>O1023*H1023</f>
        <v>0</v>
      </c>
      <c r="Q1023" s="217">
        <v>3.0000000000000001E-05</v>
      </c>
      <c r="R1023" s="217">
        <f>Q1023*H1023</f>
        <v>0.0018600000000000001</v>
      </c>
      <c r="S1023" s="217">
        <v>0</v>
      </c>
      <c r="T1023" s="218">
        <f>S1023*H1023</f>
        <v>0</v>
      </c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  <c r="AR1023" s="219" t="s">
        <v>264</v>
      </c>
      <c r="AT1023" s="219" t="s">
        <v>154</v>
      </c>
      <c r="AU1023" s="219" t="s">
        <v>81</v>
      </c>
      <c r="AY1023" s="19" t="s">
        <v>152</v>
      </c>
      <c r="BE1023" s="220">
        <f>IF(N1023="základní",J1023,0)</f>
        <v>0</v>
      </c>
      <c r="BF1023" s="220">
        <f>IF(N1023="snížená",J1023,0)</f>
        <v>0</v>
      </c>
      <c r="BG1023" s="220">
        <f>IF(N1023="zákl. přenesená",J1023,0)</f>
        <v>0</v>
      </c>
      <c r="BH1023" s="220">
        <f>IF(N1023="sníž. přenesená",J1023,0)</f>
        <v>0</v>
      </c>
      <c r="BI1023" s="220">
        <f>IF(N1023="nulová",J1023,0)</f>
        <v>0</v>
      </c>
      <c r="BJ1023" s="19" t="s">
        <v>79</v>
      </c>
      <c r="BK1023" s="220">
        <f>ROUND(I1023*H1023,2)</f>
        <v>0</v>
      </c>
      <c r="BL1023" s="19" t="s">
        <v>264</v>
      </c>
      <c r="BM1023" s="219" t="s">
        <v>1424</v>
      </c>
    </row>
    <row r="1024" s="2" customFormat="1">
      <c r="A1024" s="40"/>
      <c r="B1024" s="41"/>
      <c r="C1024" s="42"/>
      <c r="D1024" s="221" t="s">
        <v>160</v>
      </c>
      <c r="E1024" s="42"/>
      <c r="F1024" s="222" t="s">
        <v>1425</v>
      </c>
      <c r="G1024" s="42"/>
      <c r="H1024" s="42"/>
      <c r="I1024" s="223"/>
      <c r="J1024" s="42"/>
      <c r="K1024" s="42"/>
      <c r="L1024" s="46"/>
      <c r="M1024" s="224"/>
      <c r="N1024" s="225"/>
      <c r="O1024" s="86"/>
      <c r="P1024" s="86"/>
      <c r="Q1024" s="86"/>
      <c r="R1024" s="86"/>
      <c r="S1024" s="86"/>
      <c r="T1024" s="87"/>
      <c r="U1024" s="40"/>
      <c r="V1024" s="40"/>
      <c r="W1024" s="40"/>
      <c r="X1024" s="40"/>
      <c r="Y1024" s="40"/>
      <c r="Z1024" s="40"/>
      <c r="AA1024" s="40"/>
      <c r="AB1024" s="40"/>
      <c r="AC1024" s="40"/>
      <c r="AD1024" s="40"/>
      <c r="AE1024" s="40"/>
      <c r="AT1024" s="19" t="s">
        <v>160</v>
      </c>
      <c r="AU1024" s="19" t="s">
        <v>81</v>
      </c>
    </row>
    <row r="1025" s="2" customFormat="1">
      <c r="A1025" s="40"/>
      <c r="B1025" s="41"/>
      <c r="C1025" s="42"/>
      <c r="D1025" s="226" t="s">
        <v>162</v>
      </c>
      <c r="E1025" s="42"/>
      <c r="F1025" s="227" t="s">
        <v>1426</v>
      </c>
      <c r="G1025" s="42"/>
      <c r="H1025" s="42"/>
      <c r="I1025" s="223"/>
      <c r="J1025" s="42"/>
      <c r="K1025" s="42"/>
      <c r="L1025" s="46"/>
      <c r="M1025" s="224"/>
      <c r="N1025" s="225"/>
      <c r="O1025" s="86"/>
      <c r="P1025" s="86"/>
      <c r="Q1025" s="86"/>
      <c r="R1025" s="86"/>
      <c r="S1025" s="86"/>
      <c r="T1025" s="87"/>
      <c r="U1025" s="40"/>
      <c r="V1025" s="40"/>
      <c r="W1025" s="40"/>
      <c r="X1025" s="40"/>
      <c r="Y1025" s="40"/>
      <c r="Z1025" s="40"/>
      <c r="AA1025" s="40"/>
      <c r="AB1025" s="40"/>
      <c r="AC1025" s="40"/>
      <c r="AD1025" s="40"/>
      <c r="AE1025" s="40"/>
      <c r="AT1025" s="19" t="s">
        <v>162</v>
      </c>
      <c r="AU1025" s="19" t="s">
        <v>81</v>
      </c>
    </row>
    <row r="1026" s="2" customFormat="1" ht="16.5" customHeight="1">
      <c r="A1026" s="40"/>
      <c r="B1026" s="41"/>
      <c r="C1026" s="207" t="s">
        <v>1427</v>
      </c>
      <c r="D1026" s="207" t="s">
        <v>154</v>
      </c>
      <c r="E1026" s="208" t="s">
        <v>1428</v>
      </c>
      <c r="F1026" s="209" t="s">
        <v>1429</v>
      </c>
      <c r="G1026" s="210" t="s">
        <v>211</v>
      </c>
      <c r="H1026" s="211">
        <v>82</v>
      </c>
      <c r="I1026" s="212"/>
      <c r="J1026" s="213">
        <f>ROUND(I1026*H1026,2)</f>
        <v>0</v>
      </c>
      <c r="K1026" s="214"/>
      <c r="L1026" s="46"/>
      <c r="M1026" s="215" t="s">
        <v>19</v>
      </c>
      <c r="N1026" s="216" t="s">
        <v>42</v>
      </c>
      <c r="O1026" s="86"/>
      <c r="P1026" s="217">
        <f>O1026*H1026</f>
        <v>0</v>
      </c>
      <c r="Q1026" s="217">
        <v>0.00029999999999999997</v>
      </c>
      <c r="R1026" s="217">
        <f>Q1026*H1026</f>
        <v>0.024599999999999997</v>
      </c>
      <c r="S1026" s="217">
        <v>0</v>
      </c>
      <c r="T1026" s="218">
        <f>S1026*H1026</f>
        <v>0</v>
      </c>
      <c r="U1026" s="40"/>
      <c r="V1026" s="40"/>
      <c r="W1026" s="40"/>
      <c r="X1026" s="40"/>
      <c r="Y1026" s="40"/>
      <c r="Z1026" s="40"/>
      <c r="AA1026" s="40"/>
      <c r="AB1026" s="40"/>
      <c r="AC1026" s="40"/>
      <c r="AD1026" s="40"/>
      <c r="AE1026" s="40"/>
      <c r="AR1026" s="219" t="s">
        <v>264</v>
      </c>
      <c r="AT1026" s="219" t="s">
        <v>154</v>
      </c>
      <c r="AU1026" s="219" t="s">
        <v>81</v>
      </c>
      <c r="AY1026" s="19" t="s">
        <v>152</v>
      </c>
      <c r="BE1026" s="220">
        <f>IF(N1026="základní",J1026,0)</f>
        <v>0</v>
      </c>
      <c r="BF1026" s="220">
        <f>IF(N1026="snížená",J1026,0)</f>
        <v>0</v>
      </c>
      <c r="BG1026" s="220">
        <f>IF(N1026="zákl. přenesená",J1026,0)</f>
        <v>0</v>
      </c>
      <c r="BH1026" s="220">
        <f>IF(N1026="sníž. přenesená",J1026,0)</f>
        <v>0</v>
      </c>
      <c r="BI1026" s="220">
        <f>IF(N1026="nulová",J1026,0)</f>
        <v>0</v>
      </c>
      <c r="BJ1026" s="19" t="s">
        <v>79</v>
      </c>
      <c r="BK1026" s="220">
        <f>ROUND(I1026*H1026,2)</f>
        <v>0</v>
      </c>
      <c r="BL1026" s="19" t="s">
        <v>264</v>
      </c>
      <c r="BM1026" s="219" t="s">
        <v>1430</v>
      </c>
    </row>
    <row r="1027" s="2" customFormat="1">
      <c r="A1027" s="40"/>
      <c r="B1027" s="41"/>
      <c r="C1027" s="42"/>
      <c r="D1027" s="221" t="s">
        <v>160</v>
      </c>
      <c r="E1027" s="42"/>
      <c r="F1027" s="222" t="s">
        <v>1431</v>
      </c>
      <c r="G1027" s="42"/>
      <c r="H1027" s="42"/>
      <c r="I1027" s="223"/>
      <c r="J1027" s="42"/>
      <c r="K1027" s="42"/>
      <c r="L1027" s="46"/>
      <c r="M1027" s="224"/>
      <c r="N1027" s="225"/>
      <c r="O1027" s="86"/>
      <c r="P1027" s="86"/>
      <c r="Q1027" s="86"/>
      <c r="R1027" s="86"/>
      <c r="S1027" s="86"/>
      <c r="T1027" s="87"/>
      <c r="U1027" s="40"/>
      <c r="V1027" s="40"/>
      <c r="W1027" s="40"/>
      <c r="X1027" s="40"/>
      <c r="Y1027" s="40"/>
      <c r="Z1027" s="40"/>
      <c r="AA1027" s="40"/>
      <c r="AB1027" s="40"/>
      <c r="AC1027" s="40"/>
      <c r="AD1027" s="40"/>
      <c r="AE1027" s="40"/>
      <c r="AT1027" s="19" t="s">
        <v>160</v>
      </c>
      <c r="AU1027" s="19" t="s">
        <v>81</v>
      </c>
    </row>
    <row r="1028" s="2" customFormat="1">
      <c r="A1028" s="40"/>
      <c r="B1028" s="41"/>
      <c r="C1028" s="42"/>
      <c r="D1028" s="226" t="s">
        <v>162</v>
      </c>
      <c r="E1028" s="42"/>
      <c r="F1028" s="227" t="s">
        <v>1432</v>
      </c>
      <c r="G1028" s="42"/>
      <c r="H1028" s="42"/>
      <c r="I1028" s="223"/>
      <c r="J1028" s="42"/>
      <c r="K1028" s="42"/>
      <c r="L1028" s="46"/>
      <c r="M1028" s="224"/>
      <c r="N1028" s="225"/>
      <c r="O1028" s="86"/>
      <c r="P1028" s="86"/>
      <c r="Q1028" s="86"/>
      <c r="R1028" s="86"/>
      <c r="S1028" s="86"/>
      <c r="T1028" s="87"/>
      <c r="U1028" s="40"/>
      <c r="V1028" s="40"/>
      <c r="W1028" s="40"/>
      <c r="X1028" s="40"/>
      <c r="Y1028" s="40"/>
      <c r="Z1028" s="40"/>
      <c r="AA1028" s="40"/>
      <c r="AB1028" s="40"/>
      <c r="AC1028" s="40"/>
      <c r="AD1028" s="40"/>
      <c r="AE1028" s="40"/>
      <c r="AT1028" s="19" t="s">
        <v>162</v>
      </c>
      <c r="AU1028" s="19" t="s">
        <v>81</v>
      </c>
    </row>
    <row r="1029" s="2" customFormat="1" ht="16.5" customHeight="1">
      <c r="A1029" s="40"/>
      <c r="B1029" s="41"/>
      <c r="C1029" s="207" t="s">
        <v>1433</v>
      </c>
      <c r="D1029" s="207" t="s">
        <v>154</v>
      </c>
      <c r="E1029" s="208" t="s">
        <v>1434</v>
      </c>
      <c r="F1029" s="209" t="s">
        <v>1435</v>
      </c>
      <c r="G1029" s="210" t="s">
        <v>262</v>
      </c>
      <c r="H1029" s="211">
        <v>24</v>
      </c>
      <c r="I1029" s="212"/>
      <c r="J1029" s="213">
        <f>ROUND(I1029*H1029,2)</f>
        <v>0</v>
      </c>
      <c r="K1029" s="214"/>
      <c r="L1029" s="46"/>
      <c r="M1029" s="215" t="s">
        <v>19</v>
      </c>
      <c r="N1029" s="216" t="s">
        <v>42</v>
      </c>
      <c r="O1029" s="86"/>
      <c r="P1029" s="217">
        <f>O1029*H1029</f>
        <v>0</v>
      </c>
      <c r="Q1029" s="217">
        <v>0</v>
      </c>
      <c r="R1029" s="217">
        <f>Q1029*H1029</f>
        <v>0</v>
      </c>
      <c r="S1029" s="217">
        <v>0</v>
      </c>
      <c r="T1029" s="218">
        <f>S1029*H1029</f>
        <v>0</v>
      </c>
      <c r="U1029" s="40"/>
      <c r="V1029" s="40"/>
      <c r="W1029" s="40"/>
      <c r="X1029" s="40"/>
      <c r="Y1029" s="40"/>
      <c r="Z1029" s="40"/>
      <c r="AA1029" s="40"/>
      <c r="AB1029" s="40"/>
      <c r="AC1029" s="40"/>
      <c r="AD1029" s="40"/>
      <c r="AE1029" s="40"/>
      <c r="AR1029" s="219" t="s">
        <v>264</v>
      </c>
      <c r="AT1029" s="219" t="s">
        <v>154</v>
      </c>
      <c r="AU1029" s="219" t="s">
        <v>81</v>
      </c>
      <c r="AY1029" s="19" t="s">
        <v>152</v>
      </c>
      <c r="BE1029" s="220">
        <f>IF(N1029="základní",J1029,0)</f>
        <v>0</v>
      </c>
      <c r="BF1029" s="220">
        <f>IF(N1029="snížená",J1029,0)</f>
        <v>0</v>
      </c>
      <c r="BG1029" s="220">
        <f>IF(N1029="zákl. přenesená",J1029,0)</f>
        <v>0</v>
      </c>
      <c r="BH1029" s="220">
        <f>IF(N1029="sníž. přenesená",J1029,0)</f>
        <v>0</v>
      </c>
      <c r="BI1029" s="220">
        <f>IF(N1029="nulová",J1029,0)</f>
        <v>0</v>
      </c>
      <c r="BJ1029" s="19" t="s">
        <v>79</v>
      </c>
      <c r="BK1029" s="220">
        <f>ROUND(I1029*H1029,2)</f>
        <v>0</v>
      </c>
      <c r="BL1029" s="19" t="s">
        <v>264</v>
      </c>
      <c r="BM1029" s="219" t="s">
        <v>1436</v>
      </c>
    </row>
    <row r="1030" s="2" customFormat="1">
      <c r="A1030" s="40"/>
      <c r="B1030" s="41"/>
      <c r="C1030" s="42"/>
      <c r="D1030" s="221" t="s">
        <v>160</v>
      </c>
      <c r="E1030" s="42"/>
      <c r="F1030" s="222" t="s">
        <v>1435</v>
      </c>
      <c r="G1030" s="42"/>
      <c r="H1030" s="42"/>
      <c r="I1030" s="223"/>
      <c r="J1030" s="42"/>
      <c r="K1030" s="42"/>
      <c r="L1030" s="46"/>
      <c r="M1030" s="224"/>
      <c r="N1030" s="225"/>
      <c r="O1030" s="86"/>
      <c r="P1030" s="86"/>
      <c r="Q1030" s="86"/>
      <c r="R1030" s="86"/>
      <c r="S1030" s="86"/>
      <c r="T1030" s="87"/>
      <c r="U1030" s="40"/>
      <c r="V1030" s="40"/>
      <c r="W1030" s="40"/>
      <c r="X1030" s="40"/>
      <c r="Y1030" s="40"/>
      <c r="Z1030" s="40"/>
      <c r="AA1030" s="40"/>
      <c r="AB1030" s="40"/>
      <c r="AC1030" s="40"/>
      <c r="AD1030" s="40"/>
      <c r="AE1030" s="40"/>
      <c r="AT1030" s="19" t="s">
        <v>160</v>
      </c>
      <c r="AU1030" s="19" t="s">
        <v>81</v>
      </c>
    </row>
    <row r="1031" s="2" customFormat="1" ht="16.5" customHeight="1">
      <c r="A1031" s="40"/>
      <c r="B1031" s="41"/>
      <c r="C1031" s="207" t="s">
        <v>1437</v>
      </c>
      <c r="D1031" s="207" t="s">
        <v>154</v>
      </c>
      <c r="E1031" s="208" t="s">
        <v>1438</v>
      </c>
      <c r="F1031" s="209" t="s">
        <v>1439</v>
      </c>
      <c r="G1031" s="210" t="s">
        <v>262</v>
      </c>
      <c r="H1031" s="211">
        <v>14</v>
      </c>
      <c r="I1031" s="212"/>
      <c r="J1031" s="213">
        <f>ROUND(I1031*H1031,2)</f>
        <v>0</v>
      </c>
      <c r="K1031" s="214"/>
      <c r="L1031" s="46"/>
      <c r="M1031" s="215" t="s">
        <v>19</v>
      </c>
      <c r="N1031" s="216" t="s">
        <v>42</v>
      </c>
      <c r="O1031" s="86"/>
      <c r="P1031" s="217">
        <f>O1031*H1031</f>
        <v>0</v>
      </c>
      <c r="Q1031" s="217">
        <v>0</v>
      </c>
      <c r="R1031" s="217">
        <f>Q1031*H1031</f>
        <v>0</v>
      </c>
      <c r="S1031" s="217">
        <v>0</v>
      </c>
      <c r="T1031" s="218">
        <f>S1031*H1031</f>
        <v>0</v>
      </c>
      <c r="U1031" s="40"/>
      <c r="V1031" s="40"/>
      <c r="W1031" s="40"/>
      <c r="X1031" s="40"/>
      <c r="Y1031" s="40"/>
      <c r="Z1031" s="40"/>
      <c r="AA1031" s="40"/>
      <c r="AB1031" s="40"/>
      <c r="AC1031" s="40"/>
      <c r="AD1031" s="40"/>
      <c r="AE1031" s="40"/>
      <c r="AR1031" s="219" t="s">
        <v>264</v>
      </c>
      <c r="AT1031" s="219" t="s">
        <v>154</v>
      </c>
      <c r="AU1031" s="219" t="s">
        <v>81</v>
      </c>
      <c r="AY1031" s="19" t="s">
        <v>152</v>
      </c>
      <c r="BE1031" s="220">
        <f>IF(N1031="základní",J1031,0)</f>
        <v>0</v>
      </c>
      <c r="BF1031" s="220">
        <f>IF(N1031="snížená",J1031,0)</f>
        <v>0</v>
      </c>
      <c r="BG1031" s="220">
        <f>IF(N1031="zákl. přenesená",J1031,0)</f>
        <v>0</v>
      </c>
      <c r="BH1031" s="220">
        <f>IF(N1031="sníž. přenesená",J1031,0)</f>
        <v>0</v>
      </c>
      <c r="BI1031" s="220">
        <f>IF(N1031="nulová",J1031,0)</f>
        <v>0</v>
      </c>
      <c r="BJ1031" s="19" t="s">
        <v>79</v>
      </c>
      <c r="BK1031" s="220">
        <f>ROUND(I1031*H1031,2)</f>
        <v>0</v>
      </c>
      <c r="BL1031" s="19" t="s">
        <v>264</v>
      </c>
      <c r="BM1031" s="219" t="s">
        <v>1440</v>
      </c>
    </row>
    <row r="1032" s="2" customFormat="1">
      <c r="A1032" s="40"/>
      <c r="B1032" s="41"/>
      <c r="C1032" s="42"/>
      <c r="D1032" s="221" t="s">
        <v>160</v>
      </c>
      <c r="E1032" s="42"/>
      <c r="F1032" s="222" t="s">
        <v>1439</v>
      </c>
      <c r="G1032" s="42"/>
      <c r="H1032" s="42"/>
      <c r="I1032" s="223"/>
      <c r="J1032" s="42"/>
      <c r="K1032" s="42"/>
      <c r="L1032" s="46"/>
      <c r="M1032" s="224"/>
      <c r="N1032" s="225"/>
      <c r="O1032" s="86"/>
      <c r="P1032" s="86"/>
      <c r="Q1032" s="86"/>
      <c r="R1032" s="86"/>
      <c r="S1032" s="86"/>
      <c r="T1032" s="87"/>
      <c r="U1032" s="40"/>
      <c r="V1032" s="40"/>
      <c r="W1032" s="40"/>
      <c r="X1032" s="40"/>
      <c r="Y1032" s="40"/>
      <c r="Z1032" s="40"/>
      <c r="AA1032" s="40"/>
      <c r="AB1032" s="40"/>
      <c r="AC1032" s="40"/>
      <c r="AD1032" s="40"/>
      <c r="AE1032" s="40"/>
      <c r="AT1032" s="19" t="s">
        <v>160</v>
      </c>
      <c r="AU1032" s="19" t="s">
        <v>81</v>
      </c>
    </row>
    <row r="1033" s="2" customFormat="1" ht="16.5" customHeight="1">
      <c r="A1033" s="40"/>
      <c r="B1033" s="41"/>
      <c r="C1033" s="207" t="s">
        <v>1441</v>
      </c>
      <c r="D1033" s="207" t="s">
        <v>154</v>
      </c>
      <c r="E1033" s="208" t="s">
        <v>1442</v>
      </c>
      <c r="F1033" s="209" t="s">
        <v>1443</v>
      </c>
      <c r="G1033" s="210" t="s">
        <v>262</v>
      </c>
      <c r="H1033" s="211">
        <v>4</v>
      </c>
      <c r="I1033" s="212"/>
      <c r="J1033" s="213">
        <f>ROUND(I1033*H1033,2)</f>
        <v>0</v>
      </c>
      <c r="K1033" s="214"/>
      <c r="L1033" s="46"/>
      <c r="M1033" s="215" t="s">
        <v>19</v>
      </c>
      <c r="N1033" s="216" t="s">
        <v>42</v>
      </c>
      <c r="O1033" s="86"/>
      <c r="P1033" s="217">
        <f>O1033*H1033</f>
        <v>0</v>
      </c>
      <c r="Q1033" s="217">
        <v>0</v>
      </c>
      <c r="R1033" s="217">
        <f>Q1033*H1033</f>
        <v>0</v>
      </c>
      <c r="S1033" s="217">
        <v>0</v>
      </c>
      <c r="T1033" s="218">
        <f>S1033*H1033</f>
        <v>0</v>
      </c>
      <c r="U1033" s="40"/>
      <c r="V1033" s="40"/>
      <c r="W1033" s="40"/>
      <c r="X1033" s="40"/>
      <c r="Y1033" s="40"/>
      <c r="Z1033" s="40"/>
      <c r="AA1033" s="40"/>
      <c r="AB1033" s="40"/>
      <c r="AC1033" s="40"/>
      <c r="AD1033" s="40"/>
      <c r="AE1033" s="40"/>
      <c r="AR1033" s="219" t="s">
        <v>264</v>
      </c>
      <c r="AT1033" s="219" t="s">
        <v>154</v>
      </c>
      <c r="AU1033" s="219" t="s">
        <v>81</v>
      </c>
      <c r="AY1033" s="19" t="s">
        <v>152</v>
      </c>
      <c r="BE1033" s="220">
        <f>IF(N1033="základní",J1033,0)</f>
        <v>0</v>
      </c>
      <c r="BF1033" s="220">
        <f>IF(N1033="snížená",J1033,0)</f>
        <v>0</v>
      </c>
      <c r="BG1033" s="220">
        <f>IF(N1033="zákl. přenesená",J1033,0)</f>
        <v>0</v>
      </c>
      <c r="BH1033" s="220">
        <f>IF(N1033="sníž. přenesená",J1033,0)</f>
        <v>0</v>
      </c>
      <c r="BI1033" s="220">
        <f>IF(N1033="nulová",J1033,0)</f>
        <v>0</v>
      </c>
      <c r="BJ1033" s="19" t="s">
        <v>79</v>
      </c>
      <c r="BK1033" s="220">
        <f>ROUND(I1033*H1033,2)</f>
        <v>0</v>
      </c>
      <c r="BL1033" s="19" t="s">
        <v>264</v>
      </c>
      <c r="BM1033" s="219" t="s">
        <v>1444</v>
      </c>
    </row>
    <row r="1034" s="2" customFormat="1">
      <c r="A1034" s="40"/>
      <c r="B1034" s="41"/>
      <c r="C1034" s="42"/>
      <c r="D1034" s="221" t="s">
        <v>160</v>
      </c>
      <c r="E1034" s="42"/>
      <c r="F1034" s="222" t="s">
        <v>1443</v>
      </c>
      <c r="G1034" s="42"/>
      <c r="H1034" s="42"/>
      <c r="I1034" s="223"/>
      <c r="J1034" s="42"/>
      <c r="K1034" s="42"/>
      <c r="L1034" s="46"/>
      <c r="M1034" s="224"/>
      <c r="N1034" s="225"/>
      <c r="O1034" s="86"/>
      <c r="P1034" s="86"/>
      <c r="Q1034" s="86"/>
      <c r="R1034" s="86"/>
      <c r="S1034" s="86"/>
      <c r="T1034" s="87"/>
      <c r="U1034" s="40"/>
      <c r="V1034" s="40"/>
      <c r="W1034" s="40"/>
      <c r="X1034" s="40"/>
      <c r="Y1034" s="40"/>
      <c r="Z1034" s="40"/>
      <c r="AA1034" s="40"/>
      <c r="AB1034" s="40"/>
      <c r="AC1034" s="40"/>
      <c r="AD1034" s="40"/>
      <c r="AE1034" s="40"/>
      <c r="AT1034" s="19" t="s">
        <v>160</v>
      </c>
      <c r="AU1034" s="19" t="s">
        <v>81</v>
      </c>
    </row>
    <row r="1035" s="2" customFormat="1" ht="16.5" customHeight="1">
      <c r="A1035" s="40"/>
      <c r="B1035" s="41"/>
      <c r="C1035" s="207" t="s">
        <v>1445</v>
      </c>
      <c r="D1035" s="207" t="s">
        <v>154</v>
      </c>
      <c r="E1035" s="208" t="s">
        <v>1446</v>
      </c>
      <c r="F1035" s="209" t="s">
        <v>1447</v>
      </c>
      <c r="G1035" s="210" t="s">
        <v>211</v>
      </c>
      <c r="H1035" s="211">
        <v>24.190000000000001</v>
      </c>
      <c r="I1035" s="212"/>
      <c r="J1035" s="213">
        <f>ROUND(I1035*H1035,2)</f>
        <v>0</v>
      </c>
      <c r="K1035" s="214"/>
      <c r="L1035" s="46"/>
      <c r="M1035" s="215" t="s">
        <v>19</v>
      </c>
      <c r="N1035" s="216" t="s">
        <v>42</v>
      </c>
      <c r="O1035" s="86"/>
      <c r="P1035" s="217">
        <f>O1035*H1035</f>
        <v>0</v>
      </c>
      <c r="Q1035" s="217">
        <v>0.0032499999999999999</v>
      </c>
      <c r="R1035" s="217">
        <f>Q1035*H1035</f>
        <v>0.078617500000000007</v>
      </c>
      <c r="S1035" s="217">
        <v>0</v>
      </c>
      <c r="T1035" s="218">
        <f>S1035*H1035</f>
        <v>0</v>
      </c>
      <c r="U1035" s="40"/>
      <c r="V1035" s="40"/>
      <c r="W1035" s="40"/>
      <c r="X1035" s="40"/>
      <c r="Y1035" s="40"/>
      <c r="Z1035" s="40"/>
      <c r="AA1035" s="40"/>
      <c r="AB1035" s="40"/>
      <c r="AC1035" s="40"/>
      <c r="AD1035" s="40"/>
      <c r="AE1035" s="40"/>
      <c r="AR1035" s="219" t="s">
        <v>264</v>
      </c>
      <c r="AT1035" s="219" t="s">
        <v>154</v>
      </c>
      <c r="AU1035" s="219" t="s">
        <v>81</v>
      </c>
      <c r="AY1035" s="19" t="s">
        <v>152</v>
      </c>
      <c r="BE1035" s="220">
        <f>IF(N1035="základní",J1035,0)</f>
        <v>0</v>
      </c>
      <c r="BF1035" s="220">
        <f>IF(N1035="snížená",J1035,0)</f>
        <v>0</v>
      </c>
      <c r="BG1035" s="220">
        <f>IF(N1035="zákl. přenesená",J1035,0)</f>
        <v>0</v>
      </c>
      <c r="BH1035" s="220">
        <f>IF(N1035="sníž. přenesená",J1035,0)</f>
        <v>0</v>
      </c>
      <c r="BI1035" s="220">
        <f>IF(N1035="nulová",J1035,0)</f>
        <v>0</v>
      </c>
      <c r="BJ1035" s="19" t="s">
        <v>79</v>
      </c>
      <c r="BK1035" s="220">
        <f>ROUND(I1035*H1035,2)</f>
        <v>0</v>
      </c>
      <c r="BL1035" s="19" t="s">
        <v>264</v>
      </c>
      <c r="BM1035" s="219" t="s">
        <v>1448</v>
      </c>
    </row>
    <row r="1036" s="2" customFormat="1">
      <c r="A1036" s="40"/>
      <c r="B1036" s="41"/>
      <c r="C1036" s="42"/>
      <c r="D1036" s="221" t="s">
        <v>160</v>
      </c>
      <c r="E1036" s="42"/>
      <c r="F1036" s="222" t="s">
        <v>1447</v>
      </c>
      <c r="G1036" s="42"/>
      <c r="H1036" s="42"/>
      <c r="I1036" s="223"/>
      <c r="J1036" s="42"/>
      <c r="K1036" s="42"/>
      <c r="L1036" s="46"/>
      <c r="M1036" s="224"/>
      <c r="N1036" s="225"/>
      <c r="O1036" s="86"/>
      <c r="P1036" s="86"/>
      <c r="Q1036" s="86"/>
      <c r="R1036" s="86"/>
      <c r="S1036" s="86"/>
      <c r="T1036" s="87"/>
      <c r="U1036" s="40"/>
      <c r="V1036" s="40"/>
      <c r="W1036" s="40"/>
      <c r="X1036" s="40"/>
      <c r="Y1036" s="40"/>
      <c r="Z1036" s="40"/>
      <c r="AA1036" s="40"/>
      <c r="AB1036" s="40"/>
      <c r="AC1036" s="40"/>
      <c r="AD1036" s="40"/>
      <c r="AE1036" s="40"/>
      <c r="AT1036" s="19" t="s">
        <v>160</v>
      </c>
      <c r="AU1036" s="19" t="s">
        <v>81</v>
      </c>
    </row>
    <row r="1037" s="13" customFormat="1">
      <c r="A1037" s="13"/>
      <c r="B1037" s="228"/>
      <c r="C1037" s="229"/>
      <c r="D1037" s="221" t="s">
        <v>164</v>
      </c>
      <c r="E1037" s="230" t="s">
        <v>19</v>
      </c>
      <c r="F1037" s="231" t="s">
        <v>623</v>
      </c>
      <c r="G1037" s="229"/>
      <c r="H1037" s="232">
        <v>24.960000000000001</v>
      </c>
      <c r="I1037" s="233"/>
      <c r="J1037" s="229"/>
      <c r="K1037" s="229"/>
      <c r="L1037" s="234"/>
      <c r="M1037" s="235"/>
      <c r="N1037" s="236"/>
      <c r="O1037" s="236"/>
      <c r="P1037" s="236"/>
      <c r="Q1037" s="236"/>
      <c r="R1037" s="236"/>
      <c r="S1037" s="236"/>
      <c r="T1037" s="237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38" t="s">
        <v>164</v>
      </c>
      <c r="AU1037" s="238" t="s">
        <v>81</v>
      </c>
      <c r="AV1037" s="13" t="s">
        <v>81</v>
      </c>
      <c r="AW1037" s="13" t="s">
        <v>33</v>
      </c>
      <c r="AX1037" s="13" t="s">
        <v>71</v>
      </c>
      <c r="AY1037" s="238" t="s">
        <v>152</v>
      </c>
    </row>
    <row r="1038" s="13" customFormat="1">
      <c r="A1038" s="13"/>
      <c r="B1038" s="228"/>
      <c r="C1038" s="229"/>
      <c r="D1038" s="221" t="s">
        <v>164</v>
      </c>
      <c r="E1038" s="230" t="s">
        <v>19</v>
      </c>
      <c r="F1038" s="231" t="s">
        <v>624</v>
      </c>
      <c r="G1038" s="229"/>
      <c r="H1038" s="232">
        <v>-2.1000000000000001</v>
      </c>
      <c r="I1038" s="233"/>
      <c r="J1038" s="229"/>
      <c r="K1038" s="229"/>
      <c r="L1038" s="234"/>
      <c r="M1038" s="235"/>
      <c r="N1038" s="236"/>
      <c r="O1038" s="236"/>
      <c r="P1038" s="236"/>
      <c r="Q1038" s="236"/>
      <c r="R1038" s="236"/>
      <c r="S1038" s="236"/>
      <c r="T1038" s="237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38" t="s">
        <v>164</v>
      </c>
      <c r="AU1038" s="238" t="s">
        <v>81</v>
      </c>
      <c r="AV1038" s="13" t="s">
        <v>81</v>
      </c>
      <c r="AW1038" s="13" t="s">
        <v>33</v>
      </c>
      <c r="AX1038" s="13" t="s">
        <v>71</v>
      </c>
      <c r="AY1038" s="238" t="s">
        <v>152</v>
      </c>
    </row>
    <row r="1039" s="13" customFormat="1">
      <c r="A1039" s="13"/>
      <c r="B1039" s="228"/>
      <c r="C1039" s="229"/>
      <c r="D1039" s="221" t="s">
        <v>164</v>
      </c>
      <c r="E1039" s="230" t="s">
        <v>19</v>
      </c>
      <c r="F1039" s="231" t="s">
        <v>524</v>
      </c>
      <c r="G1039" s="229"/>
      <c r="H1039" s="232">
        <v>-2.25</v>
      </c>
      <c r="I1039" s="233"/>
      <c r="J1039" s="229"/>
      <c r="K1039" s="229"/>
      <c r="L1039" s="234"/>
      <c r="M1039" s="235"/>
      <c r="N1039" s="236"/>
      <c r="O1039" s="236"/>
      <c r="P1039" s="236"/>
      <c r="Q1039" s="236"/>
      <c r="R1039" s="236"/>
      <c r="S1039" s="236"/>
      <c r="T1039" s="237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38" t="s">
        <v>164</v>
      </c>
      <c r="AU1039" s="238" t="s">
        <v>81</v>
      </c>
      <c r="AV1039" s="13" t="s">
        <v>81</v>
      </c>
      <c r="AW1039" s="13" t="s">
        <v>33</v>
      </c>
      <c r="AX1039" s="13" t="s">
        <v>71</v>
      </c>
      <c r="AY1039" s="238" t="s">
        <v>152</v>
      </c>
    </row>
    <row r="1040" s="13" customFormat="1">
      <c r="A1040" s="13"/>
      <c r="B1040" s="228"/>
      <c r="C1040" s="229"/>
      <c r="D1040" s="221" t="s">
        <v>164</v>
      </c>
      <c r="E1040" s="230" t="s">
        <v>19</v>
      </c>
      <c r="F1040" s="231" t="s">
        <v>625</v>
      </c>
      <c r="G1040" s="229"/>
      <c r="H1040" s="232">
        <v>1.7</v>
      </c>
      <c r="I1040" s="233"/>
      <c r="J1040" s="229"/>
      <c r="K1040" s="229"/>
      <c r="L1040" s="234"/>
      <c r="M1040" s="235"/>
      <c r="N1040" s="236"/>
      <c r="O1040" s="236"/>
      <c r="P1040" s="236"/>
      <c r="Q1040" s="236"/>
      <c r="R1040" s="236"/>
      <c r="S1040" s="236"/>
      <c r="T1040" s="237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8" t="s">
        <v>164</v>
      </c>
      <c r="AU1040" s="238" t="s">
        <v>81</v>
      </c>
      <c r="AV1040" s="13" t="s">
        <v>81</v>
      </c>
      <c r="AW1040" s="13" t="s">
        <v>33</v>
      </c>
      <c r="AX1040" s="13" t="s">
        <v>71</v>
      </c>
      <c r="AY1040" s="238" t="s">
        <v>152</v>
      </c>
    </row>
    <row r="1041" s="13" customFormat="1">
      <c r="A1041" s="13"/>
      <c r="B1041" s="228"/>
      <c r="C1041" s="229"/>
      <c r="D1041" s="221" t="s">
        <v>164</v>
      </c>
      <c r="E1041" s="230" t="s">
        <v>19</v>
      </c>
      <c r="F1041" s="231" t="s">
        <v>626</v>
      </c>
      <c r="G1041" s="229"/>
      <c r="H1041" s="232">
        <v>1.26</v>
      </c>
      <c r="I1041" s="233"/>
      <c r="J1041" s="229"/>
      <c r="K1041" s="229"/>
      <c r="L1041" s="234"/>
      <c r="M1041" s="235"/>
      <c r="N1041" s="236"/>
      <c r="O1041" s="236"/>
      <c r="P1041" s="236"/>
      <c r="Q1041" s="236"/>
      <c r="R1041" s="236"/>
      <c r="S1041" s="236"/>
      <c r="T1041" s="237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8" t="s">
        <v>164</v>
      </c>
      <c r="AU1041" s="238" t="s">
        <v>81</v>
      </c>
      <c r="AV1041" s="13" t="s">
        <v>81</v>
      </c>
      <c r="AW1041" s="13" t="s">
        <v>33</v>
      </c>
      <c r="AX1041" s="13" t="s">
        <v>71</v>
      </c>
      <c r="AY1041" s="238" t="s">
        <v>152</v>
      </c>
    </row>
    <row r="1042" s="13" customFormat="1">
      <c r="A1042" s="13"/>
      <c r="B1042" s="228"/>
      <c r="C1042" s="229"/>
      <c r="D1042" s="221" t="s">
        <v>164</v>
      </c>
      <c r="E1042" s="230" t="s">
        <v>19</v>
      </c>
      <c r="F1042" s="231" t="s">
        <v>627</v>
      </c>
      <c r="G1042" s="229"/>
      <c r="H1042" s="232">
        <v>0.62</v>
      </c>
      <c r="I1042" s="233"/>
      <c r="J1042" s="229"/>
      <c r="K1042" s="229"/>
      <c r="L1042" s="234"/>
      <c r="M1042" s="235"/>
      <c r="N1042" s="236"/>
      <c r="O1042" s="236"/>
      <c r="P1042" s="236"/>
      <c r="Q1042" s="236"/>
      <c r="R1042" s="236"/>
      <c r="S1042" s="236"/>
      <c r="T1042" s="237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8" t="s">
        <v>164</v>
      </c>
      <c r="AU1042" s="238" t="s">
        <v>81</v>
      </c>
      <c r="AV1042" s="13" t="s">
        <v>81</v>
      </c>
      <c r="AW1042" s="13" t="s">
        <v>33</v>
      </c>
      <c r="AX1042" s="13" t="s">
        <v>71</v>
      </c>
      <c r="AY1042" s="238" t="s">
        <v>152</v>
      </c>
    </row>
    <row r="1043" s="14" customFormat="1">
      <c r="A1043" s="14"/>
      <c r="B1043" s="239"/>
      <c r="C1043" s="240"/>
      <c r="D1043" s="221" t="s">
        <v>164</v>
      </c>
      <c r="E1043" s="241" t="s">
        <v>19</v>
      </c>
      <c r="F1043" s="242" t="s">
        <v>169</v>
      </c>
      <c r="G1043" s="240"/>
      <c r="H1043" s="243">
        <v>24.190000000000001</v>
      </c>
      <c r="I1043" s="244"/>
      <c r="J1043" s="240"/>
      <c r="K1043" s="240"/>
      <c r="L1043" s="245"/>
      <c r="M1043" s="246"/>
      <c r="N1043" s="247"/>
      <c r="O1043" s="247"/>
      <c r="P1043" s="247"/>
      <c r="Q1043" s="247"/>
      <c r="R1043" s="247"/>
      <c r="S1043" s="247"/>
      <c r="T1043" s="248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49" t="s">
        <v>164</v>
      </c>
      <c r="AU1043" s="249" t="s">
        <v>81</v>
      </c>
      <c r="AV1043" s="14" t="s">
        <v>158</v>
      </c>
      <c r="AW1043" s="14" t="s">
        <v>33</v>
      </c>
      <c r="AX1043" s="14" t="s">
        <v>79</v>
      </c>
      <c r="AY1043" s="249" t="s">
        <v>152</v>
      </c>
    </row>
    <row r="1044" s="2" customFormat="1" ht="16.5" customHeight="1">
      <c r="A1044" s="40"/>
      <c r="B1044" s="41"/>
      <c r="C1044" s="261" t="s">
        <v>1449</v>
      </c>
      <c r="D1044" s="261" t="s">
        <v>265</v>
      </c>
      <c r="E1044" s="262" t="s">
        <v>1450</v>
      </c>
      <c r="F1044" s="263" t="s">
        <v>1451</v>
      </c>
      <c r="G1044" s="264" t="s">
        <v>211</v>
      </c>
      <c r="H1044" s="265">
        <v>25.399999999999999</v>
      </c>
      <c r="I1044" s="266"/>
      <c r="J1044" s="267">
        <f>ROUND(I1044*H1044,2)</f>
        <v>0</v>
      </c>
      <c r="K1044" s="268"/>
      <c r="L1044" s="269"/>
      <c r="M1044" s="270" t="s">
        <v>19</v>
      </c>
      <c r="N1044" s="271" t="s">
        <v>42</v>
      </c>
      <c r="O1044" s="86"/>
      <c r="P1044" s="217">
        <f>O1044*H1044</f>
        <v>0</v>
      </c>
      <c r="Q1044" s="217">
        <v>0.066000000000000003</v>
      </c>
      <c r="R1044" s="217">
        <f>Q1044*H1044</f>
        <v>1.6763999999999999</v>
      </c>
      <c r="S1044" s="217">
        <v>0</v>
      </c>
      <c r="T1044" s="218">
        <f>S1044*H1044</f>
        <v>0</v>
      </c>
      <c r="U1044" s="40"/>
      <c r="V1044" s="40"/>
      <c r="W1044" s="40"/>
      <c r="X1044" s="40"/>
      <c r="Y1044" s="40"/>
      <c r="Z1044" s="40"/>
      <c r="AA1044" s="40"/>
      <c r="AB1044" s="40"/>
      <c r="AC1044" s="40"/>
      <c r="AD1044" s="40"/>
      <c r="AE1044" s="40"/>
      <c r="AR1044" s="219" t="s">
        <v>381</v>
      </c>
      <c r="AT1044" s="219" t="s">
        <v>265</v>
      </c>
      <c r="AU1044" s="219" t="s">
        <v>81</v>
      </c>
      <c r="AY1044" s="19" t="s">
        <v>152</v>
      </c>
      <c r="BE1044" s="220">
        <f>IF(N1044="základní",J1044,0)</f>
        <v>0</v>
      </c>
      <c r="BF1044" s="220">
        <f>IF(N1044="snížená",J1044,0)</f>
        <v>0</v>
      </c>
      <c r="BG1044" s="220">
        <f>IF(N1044="zákl. přenesená",J1044,0)</f>
        <v>0</v>
      </c>
      <c r="BH1044" s="220">
        <f>IF(N1044="sníž. přenesená",J1044,0)</f>
        <v>0</v>
      </c>
      <c r="BI1044" s="220">
        <f>IF(N1044="nulová",J1044,0)</f>
        <v>0</v>
      </c>
      <c r="BJ1044" s="19" t="s">
        <v>79</v>
      </c>
      <c r="BK1044" s="220">
        <f>ROUND(I1044*H1044,2)</f>
        <v>0</v>
      </c>
      <c r="BL1044" s="19" t="s">
        <v>264</v>
      </c>
      <c r="BM1044" s="219" t="s">
        <v>1452</v>
      </c>
    </row>
    <row r="1045" s="2" customFormat="1">
      <c r="A1045" s="40"/>
      <c r="B1045" s="41"/>
      <c r="C1045" s="42"/>
      <c r="D1045" s="221" t="s">
        <v>160</v>
      </c>
      <c r="E1045" s="42"/>
      <c r="F1045" s="222" t="s">
        <v>1451</v>
      </c>
      <c r="G1045" s="42"/>
      <c r="H1045" s="42"/>
      <c r="I1045" s="223"/>
      <c r="J1045" s="42"/>
      <c r="K1045" s="42"/>
      <c r="L1045" s="46"/>
      <c r="M1045" s="224"/>
      <c r="N1045" s="225"/>
      <c r="O1045" s="86"/>
      <c r="P1045" s="86"/>
      <c r="Q1045" s="86"/>
      <c r="R1045" s="86"/>
      <c r="S1045" s="86"/>
      <c r="T1045" s="87"/>
      <c r="U1045" s="40"/>
      <c r="V1045" s="40"/>
      <c r="W1045" s="40"/>
      <c r="X1045" s="40"/>
      <c r="Y1045" s="40"/>
      <c r="Z1045" s="40"/>
      <c r="AA1045" s="40"/>
      <c r="AB1045" s="40"/>
      <c r="AC1045" s="40"/>
      <c r="AD1045" s="40"/>
      <c r="AE1045" s="40"/>
      <c r="AT1045" s="19" t="s">
        <v>160</v>
      </c>
      <c r="AU1045" s="19" t="s">
        <v>81</v>
      </c>
    </row>
    <row r="1046" s="13" customFormat="1">
      <c r="A1046" s="13"/>
      <c r="B1046" s="228"/>
      <c r="C1046" s="229"/>
      <c r="D1046" s="221" t="s">
        <v>164</v>
      </c>
      <c r="E1046" s="230" t="s">
        <v>19</v>
      </c>
      <c r="F1046" s="231" t="s">
        <v>623</v>
      </c>
      <c r="G1046" s="229"/>
      <c r="H1046" s="232">
        <v>24.960000000000001</v>
      </c>
      <c r="I1046" s="233"/>
      <c r="J1046" s="229"/>
      <c r="K1046" s="229"/>
      <c r="L1046" s="234"/>
      <c r="M1046" s="235"/>
      <c r="N1046" s="236"/>
      <c r="O1046" s="236"/>
      <c r="P1046" s="236"/>
      <c r="Q1046" s="236"/>
      <c r="R1046" s="236"/>
      <c r="S1046" s="236"/>
      <c r="T1046" s="237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38" t="s">
        <v>164</v>
      </c>
      <c r="AU1046" s="238" t="s">
        <v>81</v>
      </c>
      <c r="AV1046" s="13" t="s">
        <v>81</v>
      </c>
      <c r="AW1046" s="13" t="s">
        <v>33</v>
      </c>
      <c r="AX1046" s="13" t="s">
        <v>71</v>
      </c>
      <c r="AY1046" s="238" t="s">
        <v>152</v>
      </c>
    </row>
    <row r="1047" s="13" customFormat="1">
      <c r="A1047" s="13"/>
      <c r="B1047" s="228"/>
      <c r="C1047" s="229"/>
      <c r="D1047" s="221" t="s">
        <v>164</v>
      </c>
      <c r="E1047" s="230" t="s">
        <v>19</v>
      </c>
      <c r="F1047" s="231" t="s">
        <v>624</v>
      </c>
      <c r="G1047" s="229"/>
      <c r="H1047" s="232">
        <v>-2.1000000000000001</v>
      </c>
      <c r="I1047" s="233"/>
      <c r="J1047" s="229"/>
      <c r="K1047" s="229"/>
      <c r="L1047" s="234"/>
      <c r="M1047" s="235"/>
      <c r="N1047" s="236"/>
      <c r="O1047" s="236"/>
      <c r="P1047" s="236"/>
      <c r="Q1047" s="236"/>
      <c r="R1047" s="236"/>
      <c r="S1047" s="236"/>
      <c r="T1047" s="237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38" t="s">
        <v>164</v>
      </c>
      <c r="AU1047" s="238" t="s">
        <v>81</v>
      </c>
      <c r="AV1047" s="13" t="s">
        <v>81</v>
      </c>
      <c r="AW1047" s="13" t="s">
        <v>33</v>
      </c>
      <c r="AX1047" s="13" t="s">
        <v>71</v>
      </c>
      <c r="AY1047" s="238" t="s">
        <v>152</v>
      </c>
    </row>
    <row r="1048" s="13" customFormat="1">
      <c r="A1048" s="13"/>
      <c r="B1048" s="228"/>
      <c r="C1048" s="229"/>
      <c r="D1048" s="221" t="s">
        <v>164</v>
      </c>
      <c r="E1048" s="230" t="s">
        <v>19</v>
      </c>
      <c r="F1048" s="231" t="s">
        <v>524</v>
      </c>
      <c r="G1048" s="229"/>
      <c r="H1048" s="232">
        <v>-2.25</v>
      </c>
      <c r="I1048" s="233"/>
      <c r="J1048" s="229"/>
      <c r="K1048" s="229"/>
      <c r="L1048" s="234"/>
      <c r="M1048" s="235"/>
      <c r="N1048" s="236"/>
      <c r="O1048" s="236"/>
      <c r="P1048" s="236"/>
      <c r="Q1048" s="236"/>
      <c r="R1048" s="236"/>
      <c r="S1048" s="236"/>
      <c r="T1048" s="237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8" t="s">
        <v>164</v>
      </c>
      <c r="AU1048" s="238" t="s">
        <v>81</v>
      </c>
      <c r="AV1048" s="13" t="s">
        <v>81</v>
      </c>
      <c r="AW1048" s="13" t="s">
        <v>33</v>
      </c>
      <c r="AX1048" s="13" t="s">
        <v>71</v>
      </c>
      <c r="AY1048" s="238" t="s">
        <v>152</v>
      </c>
    </row>
    <row r="1049" s="13" customFormat="1">
      <c r="A1049" s="13"/>
      <c r="B1049" s="228"/>
      <c r="C1049" s="229"/>
      <c r="D1049" s="221" t="s">
        <v>164</v>
      </c>
      <c r="E1049" s="230" t="s">
        <v>19</v>
      </c>
      <c r="F1049" s="231" t="s">
        <v>625</v>
      </c>
      <c r="G1049" s="229"/>
      <c r="H1049" s="232">
        <v>1.7</v>
      </c>
      <c r="I1049" s="233"/>
      <c r="J1049" s="229"/>
      <c r="K1049" s="229"/>
      <c r="L1049" s="234"/>
      <c r="M1049" s="235"/>
      <c r="N1049" s="236"/>
      <c r="O1049" s="236"/>
      <c r="P1049" s="236"/>
      <c r="Q1049" s="236"/>
      <c r="R1049" s="236"/>
      <c r="S1049" s="236"/>
      <c r="T1049" s="237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38" t="s">
        <v>164</v>
      </c>
      <c r="AU1049" s="238" t="s">
        <v>81</v>
      </c>
      <c r="AV1049" s="13" t="s">
        <v>81</v>
      </c>
      <c r="AW1049" s="13" t="s">
        <v>33</v>
      </c>
      <c r="AX1049" s="13" t="s">
        <v>71</v>
      </c>
      <c r="AY1049" s="238" t="s">
        <v>152</v>
      </c>
    </row>
    <row r="1050" s="13" customFormat="1">
      <c r="A1050" s="13"/>
      <c r="B1050" s="228"/>
      <c r="C1050" s="229"/>
      <c r="D1050" s="221" t="s">
        <v>164</v>
      </c>
      <c r="E1050" s="230" t="s">
        <v>19</v>
      </c>
      <c r="F1050" s="231" t="s">
        <v>626</v>
      </c>
      <c r="G1050" s="229"/>
      <c r="H1050" s="232">
        <v>1.26</v>
      </c>
      <c r="I1050" s="233"/>
      <c r="J1050" s="229"/>
      <c r="K1050" s="229"/>
      <c r="L1050" s="234"/>
      <c r="M1050" s="235"/>
      <c r="N1050" s="236"/>
      <c r="O1050" s="236"/>
      <c r="P1050" s="236"/>
      <c r="Q1050" s="236"/>
      <c r="R1050" s="236"/>
      <c r="S1050" s="236"/>
      <c r="T1050" s="237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8" t="s">
        <v>164</v>
      </c>
      <c r="AU1050" s="238" t="s">
        <v>81</v>
      </c>
      <c r="AV1050" s="13" t="s">
        <v>81</v>
      </c>
      <c r="AW1050" s="13" t="s">
        <v>33</v>
      </c>
      <c r="AX1050" s="13" t="s">
        <v>71</v>
      </c>
      <c r="AY1050" s="238" t="s">
        <v>152</v>
      </c>
    </row>
    <row r="1051" s="13" customFormat="1">
      <c r="A1051" s="13"/>
      <c r="B1051" s="228"/>
      <c r="C1051" s="229"/>
      <c r="D1051" s="221" t="s">
        <v>164</v>
      </c>
      <c r="E1051" s="230" t="s">
        <v>19</v>
      </c>
      <c r="F1051" s="231" t="s">
        <v>627</v>
      </c>
      <c r="G1051" s="229"/>
      <c r="H1051" s="232">
        <v>0.62</v>
      </c>
      <c r="I1051" s="233"/>
      <c r="J1051" s="229"/>
      <c r="K1051" s="229"/>
      <c r="L1051" s="234"/>
      <c r="M1051" s="235"/>
      <c r="N1051" s="236"/>
      <c r="O1051" s="236"/>
      <c r="P1051" s="236"/>
      <c r="Q1051" s="236"/>
      <c r="R1051" s="236"/>
      <c r="S1051" s="236"/>
      <c r="T1051" s="237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38" t="s">
        <v>164</v>
      </c>
      <c r="AU1051" s="238" t="s">
        <v>81</v>
      </c>
      <c r="AV1051" s="13" t="s">
        <v>81</v>
      </c>
      <c r="AW1051" s="13" t="s">
        <v>33</v>
      </c>
      <c r="AX1051" s="13" t="s">
        <v>71</v>
      </c>
      <c r="AY1051" s="238" t="s">
        <v>152</v>
      </c>
    </row>
    <row r="1052" s="14" customFormat="1">
      <c r="A1052" s="14"/>
      <c r="B1052" s="239"/>
      <c r="C1052" s="240"/>
      <c r="D1052" s="221" t="s">
        <v>164</v>
      </c>
      <c r="E1052" s="241" t="s">
        <v>19</v>
      </c>
      <c r="F1052" s="242" t="s">
        <v>169</v>
      </c>
      <c r="G1052" s="240"/>
      <c r="H1052" s="243">
        <v>24.190000000000001</v>
      </c>
      <c r="I1052" s="244"/>
      <c r="J1052" s="240"/>
      <c r="K1052" s="240"/>
      <c r="L1052" s="245"/>
      <c r="M1052" s="246"/>
      <c r="N1052" s="247"/>
      <c r="O1052" s="247"/>
      <c r="P1052" s="247"/>
      <c r="Q1052" s="247"/>
      <c r="R1052" s="247"/>
      <c r="S1052" s="247"/>
      <c r="T1052" s="248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49" t="s">
        <v>164</v>
      </c>
      <c r="AU1052" s="249" t="s">
        <v>81</v>
      </c>
      <c r="AV1052" s="14" t="s">
        <v>158</v>
      </c>
      <c r="AW1052" s="14" t="s">
        <v>33</v>
      </c>
      <c r="AX1052" s="14" t="s">
        <v>71</v>
      </c>
      <c r="AY1052" s="249" t="s">
        <v>152</v>
      </c>
    </row>
    <row r="1053" s="13" customFormat="1">
      <c r="A1053" s="13"/>
      <c r="B1053" s="228"/>
      <c r="C1053" s="229"/>
      <c r="D1053" s="221" t="s">
        <v>164</v>
      </c>
      <c r="E1053" s="230" t="s">
        <v>19</v>
      </c>
      <c r="F1053" s="231" t="s">
        <v>1453</v>
      </c>
      <c r="G1053" s="229"/>
      <c r="H1053" s="232">
        <v>25.399999999999999</v>
      </c>
      <c r="I1053" s="233"/>
      <c r="J1053" s="229"/>
      <c r="K1053" s="229"/>
      <c r="L1053" s="234"/>
      <c r="M1053" s="235"/>
      <c r="N1053" s="236"/>
      <c r="O1053" s="236"/>
      <c r="P1053" s="236"/>
      <c r="Q1053" s="236"/>
      <c r="R1053" s="236"/>
      <c r="S1053" s="236"/>
      <c r="T1053" s="237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38" t="s">
        <v>164</v>
      </c>
      <c r="AU1053" s="238" t="s">
        <v>81</v>
      </c>
      <c r="AV1053" s="13" t="s">
        <v>81</v>
      </c>
      <c r="AW1053" s="13" t="s">
        <v>33</v>
      </c>
      <c r="AX1053" s="13" t="s">
        <v>79</v>
      </c>
      <c r="AY1053" s="238" t="s">
        <v>152</v>
      </c>
    </row>
    <row r="1054" s="2" customFormat="1" ht="24.15" customHeight="1">
      <c r="A1054" s="40"/>
      <c r="B1054" s="41"/>
      <c r="C1054" s="207" t="s">
        <v>1454</v>
      </c>
      <c r="D1054" s="207" t="s">
        <v>154</v>
      </c>
      <c r="E1054" s="208" t="s">
        <v>1455</v>
      </c>
      <c r="F1054" s="209" t="s">
        <v>1456</v>
      </c>
      <c r="G1054" s="210" t="s">
        <v>202</v>
      </c>
      <c r="H1054" s="211">
        <v>3.1160000000000001</v>
      </c>
      <c r="I1054" s="212"/>
      <c r="J1054" s="213">
        <f>ROUND(I1054*H1054,2)</f>
        <v>0</v>
      </c>
      <c r="K1054" s="214"/>
      <c r="L1054" s="46"/>
      <c r="M1054" s="215" t="s">
        <v>19</v>
      </c>
      <c r="N1054" s="216" t="s">
        <v>42</v>
      </c>
      <c r="O1054" s="86"/>
      <c r="P1054" s="217">
        <f>O1054*H1054</f>
        <v>0</v>
      </c>
      <c r="Q1054" s="217">
        <v>0</v>
      </c>
      <c r="R1054" s="217">
        <f>Q1054*H1054</f>
        <v>0</v>
      </c>
      <c r="S1054" s="217">
        <v>0</v>
      </c>
      <c r="T1054" s="218">
        <f>S1054*H1054</f>
        <v>0</v>
      </c>
      <c r="U1054" s="40"/>
      <c r="V1054" s="40"/>
      <c r="W1054" s="40"/>
      <c r="X1054" s="40"/>
      <c r="Y1054" s="40"/>
      <c r="Z1054" s="40"/>
      <c r="AA1054" s="40"/>
      <c r="AB1054" s="40"/>
      <c r="AC1054" s="40"/>
      <c r="AD1054" s="40"/>
      <c r="AE1054" s="40"/>
      <c r="AR1054" s="219" t="s">
        <v>264</v>
      </c>
      <c r="AT1054" s="219" t="s">
        <v>154</v>
      </c>
      <c r="AU1054" s="219" t="s">
        <v>81</v>
      </c>
      <c r="AY1054" s="19" t="s">
        <v>152</v>
      </c>
      <c r="BE1054" s="220">
        <f>IF(N1054="základní",J1054,0)</f>
        <v>0</v>
      </c>
      <c r="BF1054" s="220">
        <f>IF(N1054="snížená",J1054,0)</f>
        <v>0</v>
      </c>
      <c r="BG1054" s="220">
        <f>IF(N1054="zákl. přenesená",J1054,0)</f>
        <v>0</v>
      </c>
      <c r="BH1054" s="220">
        <f>IF(N1054="sníž. přenesená",J1054,0)</f>
        <v>0</v>
      </c>
      <c r="BI1054" s="220">
        <f>IF(N1054="nulová",J1054,0)</f>
        <v>0</v>
      </c>
      <c r="BJ1054" s="19" t="s">
        <v>79</v>
      </c>
      <c r="BK1054" s="220">
        <f>ROUND(I1054*H1054,2)</f>
        <v>0</v>
      </c>
      <c r="BL1054" s="19" t="s">
        <v>264</v>
      </c>
      <c r="BM1054" s="219" t="s">
        <v>1457</v>
      </c>
    </row>
    <row r="1055" s="2" customFormat="1">
      <c r="A1055" s="40"/>
      <c r="B1055" s="41"/>
      <c r="C1055" s="42"/>
      <c r="D1055" s="221" t="s">
        <v>160</v>
      </c>
      <c r="E1055" s="42"/>
      <c r="F1055" s="222" t="s">
        <v>1456</v>
      </c>
      <c r="G1055" s="42"/>
      <c r="H1055" s="42"/>
      <c r="I1055" s="223"/>
      <c r="J1055" s="42"/>
      <c r="K1055" s="42"/>
      <c r="L1055" s="46"/>
      <c r="M1055" s="224"/>
      <c r="N1055" s="225"/>
      <c r="O1055" s="86"/>
      <c r="P1055" s="86"/>
      <c r="Q1055" s="86"/>
      <c r="R1055" s="86"/>
      <c r="S1055" s="86"/>
      <c r="T1055" s="87"/>
      <c r="U1055" s="40"/>
      <c r="V1055" s="40"/>
      <c r="W1055" s="40"/>
      <c r="X1055" s="40"/>
      <c r="Y1055" s="40"/>
      <c r="Z1055" s="40"/>
      <c r="AA1055" s="40"/>
      <c r="AB1055" s="40"/>
      <c r="AC1055" s="40"/>
      <c r="AD1055" s="40"/>
      <c r="AE1055" s="40"/>
      <c r="AT1055" s="19" t="s">
        <v>160</v>
      </c>
      <c r="AU1055" s="19" t="s">
        <v>81</v>
      </c>
    </row>
    <row r="1056" s="12" customFormat="1" ht="22.8" customHeight="1">
      <c r="A1056" s="12"/>
      <c r="B1056" s="191"/>
      <c r="C1056" s="192"/>
      <c r="D1056" s="193" t="s">
        <v>70</v>
      </c>
      <c r="E1056" s="205" t="s">
        <v>1458</v>
      </c>
      <c r="F1056" s="205" t="s">
        <v>1459</v>
      </c>
      <c r="G1056" s="192"/>
      <c r="H1056" s="192"/>
      <c r="I1056" s="195"/>
      <c r="J1056" s="206">
        <f>BK1056</f>
        <v>0</v>
      </c>
      <c r="K1056" s="192"/>
      <c r="L1056" s="197"/>
      <c r="M1056" s="198"/>
      <c r="N1056" s="199"/>
      <c r="O1056" s="199"/>
      <c r="P1056" s="200">
        <f>SUM(P1057:P1088)</f>
        <v>0</v>
      </c>
      <c r="Q1056" s="199"/>
      <c r="R1056" s="200">
        <f>SUM(R1057:R1088)</f>
        <v>0.067750649999999996</v>
      </c>
      <c r="S1056" s="199"/>
      <c r="T1056" s="201">
        <f>SUM(T1057:T1088)</f>
        <v>0</v>
      </c>
      <c r="U1056" s="12"/>
      <c r="V1056" s="12"/>
      <c r="W1056" s="12"/>
      <c r="X1056" s="12"/>
      <c r="Y1056" s="12"/>
      <c r="Z1056" s="12"/>
      <c r="AA1056" s="12"/>
      <c r="AB1056" s="12"/>
      <c r="AC1056" s="12"/>
      <c r="AD1056" s="12"/>
      <c r="AE1056" s="12"/>
      <c r="AR1056" s="202" t="s">
        <v>81</v>
      </c>
      <c r="AT1056" s="203" t="s">
        <v>70</v>
      </c>
      <c r="AU1056" s="203" t="s">
        <v>79</v>
      </c>
      <c r="AY1056" s="202" t="s">
        <v>152</v>
      </c>
      <c r="BK1056" s="204">
        <f>SUM(BK1057:BK1088)</f>
        <v>0</v>
      </c>
    </row>
    <row r="1057" s="2" customFormat="1" ht="24.15" customHeight="1">
      <c r="A1057" s="40"/>
      <c r="B1057" s="41"/>
      <c r="C1057" s="207" t="s">
        <v>1460</v>
      </c>
      <c r="D1057" s="207" t="s">
        <v>154</v>
      </c>
      <c r="E1057" s="208" t="s">
        <v>1461</v>
      </c>
      <c r="F1057" s="209" t="s">
        <v>1462</v>
      </c>
      <c r="G1057" s="210" t="s">
        <v>211</v>
      </c>
      <c r="H1057" s="211">
        <v>34.240000000000002</v>
      </c>
      <c r="I1057" s="212"/>
      <c r="J1057" s="213">
        <f>ROUND(I1057*H1057,2)</f>
        <v>0</v>
      </c>
      <c r="K1057" s="214"/>
      <c r="L1057" s="46"/>
      <c r="M1057" s="215" t="s">
        <v>19</v>
      </c>
      <c r="N1057" s="216" t="s">
        <v>42</v>
      </c>
      <c r="O1057" s="86"/>
      <c r="P1057" s="217">
        <f>O1057*H1057</f>
        <v>0</v>
      </c>
      <c r="Q1057" s="217">
        <v>0.00013999999999999999</v>
      </c>
      <c r="R1057" s="217">
        <f>Q1057*H1057</f>
        <v>0.0047936000000000003</v>
      </c>
      <c r="S1057" s="217">
        <v>0</v>
      </c>
      <c r="T1057" s="218">
        <f>S1057*H1057</f>
        <v>0</v>
      </c>
      <c r="U1057" s="40"/>
      <c r="V1057" s="40"/>
      <c r="W1057" s="40"/>
      <c r="X1057" s="40"/>
      <c r="Y1057" s="40"/>
      <c r="Z1057" s="40"/>
      <c r="AA1057" s="40"/>
      <c r="AB1057" s="40"/>
      <c r="AC1057" s="40"/>
      <c r="AD1057" s="40"/>
      <c r="AE1057" s="40"/>
      <c r="AR1057" s="219" t="s">
        <v>264</v>
      </c>
      <c r="AT1057" s="219" t="s">
        <v>154</v>
      </c>
      <c r="AU1057" s="219" t="s">
        <v>81</v>
      </c>
      <c r="AY1057" s="19" t="s">
        <v>152</v>
      </c>
      <c r="BE1057" s="220">
        <f>IF(N1057="základní",J1057,0)</f>
        <v>0</v>
      </c>
      <c r="BF1057" s="220">
        <f>IF(N1057="snížená",J1057,0)</f>
        <v>0</v>
      </c>
      <c r="BG1057" s="220">
        <f>IF(N1057="zákl. přenesená",J1057,0)</f>
        <v>0</v>
      </c>
      <c r="BH1057" s="220">
        <f>IF(N1057="sníž. přenesená",J1057,0)</f>
        <v>0</v>
      </c>
      <c r="BI1057" s="220">
        <f>IF(N1057="nulová",J1057,0)</f>
        <v>0</v>
      </c>
      <c r="BJ1057" s="19" t="s">
        <v>79</v>
      </c>
      <c r="BK1057" s="220">
        <f>ROUND(I1057*H1057,2)</f>
        <v>0</v>
      </c>
      <c r="BL1057" s="19" t="s">
        <v>264</v>
      </c>
      <c r="BM1057" s="219" t="s">
        <v>1463</v>
      </c>
    </row>
    <row r="1058" s="2" customFormat="1">
      <c r="A1058" s="40"/>
      <c r="B1058" s="41"/>
      <c r="C1058" s="42"/>
      <c r="D1058" s="221" t="s">
        <v>160</v>
      </c>
      <c r="E1058" s="42"/>
      <c r="F1058" s="222" t="s">
        <v>1462</v>
      </c>
      <c r="G1058" s="42"/>
      <c r="H1058" s="42"/>
      <c r="I1058" s="223"/>
      <c r="J1058" s="42"/>
      <c r="K1058" s="42"/>
      <c r="L1058" s="46"/>
      <c r="M1058" s="224"/>
      <c r="N1058" s="225"/>
      <c r="O1058" s="86"/>
      <c r="P1058" s="86"/>
      <c r="Q1058" s="86"/>
      <c r="R1058" s="86"/>
      <c r="S1058" s="86"/>
      <c r="T1058" s="87"/>
      <c r="U1058" s="40"/>
      <c r="V1058" s="40"/>
      <c r="W1058" s="40"/>
      <c r="X1058" s="40"/>
      <c r="Y1058" s="40"/>
      <c r="Z1058" s="40"/>
      <c r="AA1058" s="40"/>
      <c r="AB1058" s="40"/>
      <c r="AC1058" s="40"/>
      <c r="AD1058" s="40"/>
      <c r="AE1058" s="40"/>
      <c r="AT1058" s="19" t="s">
        <v>160</v>
      </c>
      <c r="AU1058" s="19" t="s">
        <v>81</v>
      </c>
    </row>
    <row r="1059" s="13" customFormat="1">
      <c r="A1059" s="13"/>
      <c r="B1059" s="228"/>
      <c r="C1059" s="229"/>
      <c r="D1059" s="221" t="s">
        <v>164</v>
      </c>
      <c r="E1059" s="230" t="s">
        <v>19</v>
      </c>
      <c r="F1059" s="231" t="s">
        <v>1464</v>
      </c>
      <c r="G1059" s="229"/>
      <c r="H1059" s="232">
        <v>12.528000000000001</v>
      </c>
      <c r="I1059" s="233"/>
      <c r="J1059" s="229"/>
      <c r="K1059" s="229"/>
      <c r="L1059" s="234"/>
      <c r="M1059" s="235"/>
      <c r="N1059" s="236"/>
      <c r="O1059" s="236"/>
      <c r="P1059" s="236"/>
      <c r="Q1059" s="236"/>
      <c r="R1059" s="236"/>
      <c r="S1059" s="236"/>
      <c r="T1059" s="237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38" t="s">
        <v>164</v>
      </c>
      <c r="AU1059" s="238" t="s">
        <v>81</v>
      </c>
      <c r="AV1059" s="13" t="s">
        <v>81</v>
      </c>
      <c r="AW1059" s="13" t="s">
        <v>33</v>
      </c>
      <c r="AX1059" s="13" t="s">
        <v>71</v>
      </c>
      <c r="AY1059" s="238" t="s">
        <v>152</v>
      </c>
    </row>
    <row r="1060" s="13" customFormat="1">
      <c r="A1060" s="13"/>
      <c r="B1060" s="228"/>
      <c r="C1060" s="229"/>
      <c r="D1060" s="221" t="s">
        <v>164</v>
      </c>
      <c r="E1060" s="230" t="s">
        <v>19</v>
      </c>
      <c r="F1060" s="231" t="s">
        <v>1465</v>
      </c>
      <c r="G1060" s="229"/>
      <c r="H1060" s="232">
        <v>17.712</v>
      </c>
      <c r="I1060" s="233"/>
      <c r="J1060" s="229"/>
      <c r="K1060" s="229"/>
      <c r="L1060" s="234"/>
      <c r="M1060" s="235"/>
      <c r="N1060" s="236"/>
      <c r="O1060" s="236"/>
      <c r="P1060" s="236"/>
      <c r="Q1060" s="236"/>
      <c r="R1060" s="236"/>
      <c r="S1060" s="236"/>
      <c r="T1060" s="237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8" t="s">
        <v>164</v>
      </c>
      <c r="AU1060" s="238" t="s">
        <v>81</v>
      </c>
      <c r="AV1060" s="13" t="s">
        <v>81</v>
      </c>
      <c r="AW1060" s="13" t="s">
        <v>33</v>
      </c>
      <c r="AX1060" s="13" t="s">
        <v>71</v>
      </c>
      <c r="AY1060" s="238" t="s">
        <v>152</v>
      </c>
    </row>
    <row r="1061" s="13" customFormat="1">
      <c r="A1061" s="13"/>
      <c r="B1061" s="228"/>
      <c r="C1061" s="229"/>
      <c r="D1061" s="221" t="s">
        <v>164</v>
      </c>
      <c r="E1061" s="230" t="s">
        <v>19</v>
      </c>
      <c r="F1061" s="231" t="s">
        <v>1466</v>
      </c>
      <c r="G1061" s="229"/>
      <c r="H1061" s="232">
        <v>4</v>
      </c>
      <c r="I1061" s="233"/>
      <c r="J1061" s="229"/>
      <c r="K1061" s="229"/>
      <c r="L1061" s="234"/>
      <c r="M1061" s="235"/>
      <c r="N1061" s="236"/>
      <c r="O1061" s="236"/>
      <c r="P1061" s="236"/>
      <c r="Q1061" s="236"/>
      <c r="R1061" s="236"/>
      <c r="S1061" s="236"/>
      <c r="T1061" s="237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38" t="s">
        <v>164</v>
      </c>
      <c r="AU1061" s="238" t="s">
        <v>81</v>
      </c>
      <c r="AV1061" s="13" t="s">
        <v>81</v>
      </c>
      <c r="AW1061" s="13" t="s">
        <v>33</v>
      </c>
      <c r="AX1061" s="13" t="s">
        <v>71</v>
      </c>
      <c r="AY1061" s="238" t="s">
        <v>152</v>
      </c>
    </row>
    <row r="1062" s="14" customFormat="1">
      <c r="A1062" s="14"/>
      <c r="B1062" s="239"/>
      <c r="C1062" s="240"/>
      <c r="D1062" s="221" t="s">
        <v>164</v>
      </c>
      <c r="E1062" s="241" t="s">
        <v>19</v>
      </c>
      <c r="F1062" s="242" t="s">
        <v>169</v>
      </c>
      <c r="G1062" s="240"/>
      <c r="H1062" s="243">
        <v>34.240000000000002</v>
      </c>
      <c r="I1062" s="244"/>
      <c r="J1062" s="240"/>
      <c r="K1062" s="240"/>
      <c r="L1062" s="245"/>
      <c r="M1062" s="246"/>
      <c r="N1062" s="247"/>
      <c r="O1062" s="247"/>
      <c r="P1062" s="247"/>
      <c r="Q1062" s="247"/>
      <c r="R1062" s="247"/>
      <c r="S1062" s="247"/>
      <c r="T1062" s="248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49" t="s">
        <v>164</v>
      </c>
      <c r="AU1062" s="249" t="s">
        <v>81</v>
      </c>
      <c r="AV1062" s="14" t="s">
        <v>158</v>
      </c>
      <c r="AW1062" s="14" t="s">
        <v>33</v>
      </c>
      <c r="AX1062" s="14" t="s">
        <v>79</v>
      </c>
      <c r="AY1062" s="249" t="s">
        <v>152</v>
      </c>
    </row>
    <row r="1063" s="2" customFormat="1" ht="21.75" customHeight="1">
      <c r="A1063" s="40"/>
      <c r="B1063" s="41"/>
      <c r="C1063" s="207" t="s">
        <v>1467</v>
      </c>
      <c r="D1063" s="207" t="s">
        <v>154</v>
      </c>
      <c r="E1063" s="208" t="s">
        <v>1468</v>
      </c>
      <c r="F1063" s="209" t="s">
        <v>1469</v>
      </c>
      <c r="G1063" s="210" t="s">
        <v>211</v>
      </c>
      <c r="H1063" s="211">
        <v>66.944999999999993</v>
      </c>
      <c r="I1063" s="212"/>
      <c r="J1063" s="213">
        <f>ROUND(I1063*H1063,2)</f>
        <v>0</v>
      </c>
      <c r="K1063" s="214"/>
      <c r="L1063" s="46"/>
      <c r="M1063" s="215" t="s">
        <v>19</v>
      </c>
      <c r="N1063" s="216" t="s">
        <v>42</v>
      </c>
      <c r="O1063" s="86"/>
      <c r="P1063" s="217">
        <f>O1063*H1063</f>
        <v>0</v>
      </c>
      <c r="Q1063" s="217">
        <v>6.9999999999999994E-05</v>
      </c>
      <c r="R1063" s="217">
        <f>Q1063*H1063</f>
        <v>0.0046861499999999992</v>
      </c>
      <c r="S1063" s="217">
        <v>0</v>
      </c>
      <c r="T1063" s="218">
        <f>S1063*H1063</f>
        <v>0</v>
      </c>
      <c r="U1063" s="40"/>
      <c r="V1063" s="40"/>
      <c r="W1063" s="40"/>
      <c r="X1063" s="40"/>
      <c r="Y1063" s="40"/>
      <c r="Z1063" s="40"/>
      <c r="AA1063" s="40"/>
      <c r="AB1063" s="40"/>
      <c r="AC1063" s="40"/>
      <c r="AD1063" s="40"/>
      <c r="AE1063" s="40"/>
      <c r="AR1063" s="219" t="s">
        <v>264</v>
      </c>
      <c r="AT1063" s="219" t="s">
        <v>154</v>
      </c>
      <c r="AU1063" s="219" t="s">
        <v>81</v>
      </c>
      <c r="AY1063" s="19" t="s">
        <v>152</v>
      </c>
      <c r="BE1063" s="220">
        <f>IF(N1063="základní",J1063,0)</f>
        <v>0</v>
      </c>
      <c r="BF1063" s="220">
        <f>IF(N1063="snížená",J1063,0)</f>
        <v>0</v>
      </c>
      <c r="BG1063" s="220">
        <f>IF(N1063="zákl. přenesená",J1063,0)</f>
        <v>0</v>
      </c>
      <c r="BH1063" s="220">
        <f>IF(N1063="sníž. přenesená",J1063,0)</f>
        <v>0</v>
      </c>
      <c r="BI1063" s="220">
        <f>IF(N1063="nulová",J1063,0)</f>
        <v>0</v>
      </c>
      <c r="BJ1063" s="19" t="s">
        <v>79</v>
      </c>
      <c r="BK1063" s="220">
        <f>ROUND(I1063*H1063,2)</f>
        <v>0</v>
      </c>
      <c r="BL1063" s="19" t="s">
        <v>264</v>
      </c>
      <c r="BM1063" s="219" t="s">
        <v>1470</v>
      </c>
    </row>
    <row r="1064" s="2" customFormat="1">
      <c r="A1064" s="40"/>
      <c r="B1064" s="41"/>
      <c r="C1064" s="42"/>
      <c r="D1064" s="221" t="s">
        <v>160</v>
      </c>
      <c r="E1064" s="42"/>
      <c r="F1064" s="222" t="s">
        <v>1469</v>
      </c>
      <c r="G1064" s="42"/>
      <c r="H1064" s="42"/>
      <c r="I1064" s="223"/>
      <c r="J1064" s="42"/>
      <c r="K1064" s="42"/>
      <c r="L1064" s="46"/>
      <c r="M1064" s="224"/>
      <c r="N1064" s="225"/>
      <c r="O1064" s="86"/>
      <c r="P1064" s="86"/>
      <c r="Q1064" s="86"/>
      <c r="R1064" s="86"/>
      <c r="S1064" s="86"/>
      <c r="T1064" s="87"/>
      <c r="U1064" s="40"/>
      <c r="V1064" s="40"/>
      <c r="W1064" s="40"/>
      <c r="X1064" s="40"/>
      <c r="Y1064" s="40"/>
      <c r="Z1064" s="40"/>
      <c r="AA1064" s="40"/>
      <c r="AB1064" s="40"/>
      <c r="AC1064" s="40"/>
      <c r="AD1064" s="40"/>
      <c r="AE1064" s="40"/>
      <c r="AT1064" s="19" t="s">
        <v>160</v>
      </c>
      <c r="AU1064" s="19" t="s">
        <v>81</v>
      </c>
    </row>
    <row r="1065" s="13" customFormat="1">
      <c r="A1065" s="13"/>
      <c r="B1065" s="228"/>
      <c r="C1065" s="229"/>
      <c r="D1065" s="221" t="s">
        <v>164</v>
      </c>
      <c r="E1065" s="230" t="s">
        <v>19</v>
      </c>
      <c r="F1065" s="231" t="s">
        <v>1471</v>
      </c>
      <c r="G1065" s="229"/>
      <c r="H1065" s="232">
        <v>0.58499999999999996</v>
      </c>
      <c r="I1065" s="233"/>
      <c r="J1065" s="229"/>
      <c r="K1065" s="229"/>
      <c r="L1065" s="234"/>
      <c r="M1065" s="235"/>
      <c r="N1065" s="236"/>
      <c r="O1065" s="236"/>
      <c r="P1065" s="236"/>
      <c r="Q1065" s="236"/>
      <c r="R1065" s="236"/>
      <c r="S1065" s="236"/>
      <c r="T1065" s="237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38" t="s">
        <v>164</v>
      </c>
      <c r="AU1065" s="238" t="s">
        <v>81</v>
      </c>
      <c r="AV1065" s="13" t="s">
        <v>81</v>
      </c>
      <c r="AW1065" s="13" t="s">
        <v>33</v>
      </c>
      <c r="AX1065" s="13" t="s">
        <v>71</v>
      </c>
      <c r="AY1065" s="238" t="s">
        <v>152</v>
      </c>
    </row>
    <row r="1066" s="13" customFormat="1">
      <c r="A1066" s="13"/>
      <c r="B1066" s="228"/>
      <c r="C1066" s="229"/>
      <c r="D1066" s="221" t="s">
        <v>164</v>
      </c>
      <c r="E1066" s="230" t="s">
        <v>19</v>
      </c>
      <c r="F1066" s="231" t="s">
        <v>1472</v>
      </c>
      <c r="G1066" s="229"/>
      <c r="H1066" s="232">
        <v>8.25</v>
      </c>
      <c r="I1066" s="233"/>
      <c r="J1066" s="229"/>
      <c r="K1066" s="229"/>
      <c r="L1066" s="234"/>
      <c r="M1066" s="235"/>
      <c r="N1066" s="236"/>
      <c r="O1066" s="236"/>
      <c r="P1066" s="236"/>
      <c r="Q1066" s="236"/>
      <c r="R1066" s="236"/>
      <c r="S1066" s="236"/>
      <c r="T1066" s="237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8" t="s">
        <v>164</v>
      </c>
      <c r="AU1066" s="238" t="s">
        <v>81</v>
      </c>
      <c r="AV1066" s="13" t="s">
        <v>81</v>
      </c>
      <c r="AW1066" s="13" t="s">
        <v>33</v>
      </c>
      <c r="AX1066" s="13" t="s">
        <v>71</v>
      </c>
      <c r="AY1066" s="238" t="s">
        <v>152</v>
      </c>
    </row>
    <row r="1067" s="13" customFormat="1">
      <c r="A1067" s="13"/>
      <c r="B1067" s="228"/>
      <c r="C1067" s="229"/>
      <c r="D1067" s="221" t="s">
        <v>164</v>
      </c>
      <c r="E1067" s="230" t="s">
        <v>19</v>
      </c>
      <c r="F1067" s="231" t="s">
        <v>1473</v>
      </c>
      <c r="G1067" s="229"/>
      <c r="H1067" s="232">
        <v>28</v>
      </c>
      <c r="I1067" s="233"/>
      <c r="J1067" s="229"/>
      <c r="K1067" s="229"/>
      <c r="L1067" s="234"/>
      <c r="M1067" s="235"/>
      <c r="N1067" s="236"/>
      <c r="O1067" s="236"/>
      <c r="P1067" s="236"/>
      <c r="Q1067" s="236"/>
      <c r="R1067" s="236"/>
      <c r="S1067" s="236"/>
      <c r="T1067" s="237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38" t="s">
        <v>164</v>
      </c>
      <c r="AU1067" s="238" t="s">
        <v>81</v>
      </c>
      <c r="AV1067" s="13" t="s">
        <v>81</v>
      </c>
      <c r="AW1067" s="13" t="s">
        <v>33</v>
      </c>
      <c r="AX1067" s="13" t="s">
        <v>71</v>
      </c>
      <c r="AY1067" s="238" t="s">
        <v>152</v>
      </c>
    </row>
    <row r="1068" s="13" customFormat="1">
      <c r="A1068" s="13"/>
      <c r="B1068" s="228"/>
      <c r="C1068" s="229"/>
      <c r="D1068" s="221" t="s">
        <v>164</v>
      </c>
      <c r="E1068" s="230" t="s">
        <v>19</v>
      </c>
      <c r="F1068" s="231" t="s">
        <v>1474</v>
      </c>
      <c r="G1068" s="229"/>
      <c r="H1068" s="232">
        <v>1.8500000000000001</v>
      </c>
      <c r="I1068" s="233"/>
      <c r="J1068" s="229"/>
      <c r="K1068" s="229"/>
      <c r="L1068" s="234"/>
      <c r="M1068" s="235"/>
      <c r="N1068" s="236"/>
      <c r="O1068" s="236"/>
      <c r="P1068" s="236"/>
      <c r="Q1068" s="236"/>
      <c r="R1068" s="236"/>
      <c r="S1068" s="236"/>
      <c r="T1068" s="237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8" t="s">
        <v>164</v>
      </c>
      <c r="AU1068" s="238" t="s">
        <v>81</v>
      </c>
      <c r="AV1068" s="13" t="s">
        <v>81</v>
      </c>
      <c r="AW1068" s="13" t="s">
        <v>33</v>
      </c>
      <c r="AX1068" s="13" t="s">
        <v>71</v>
      </c>
      <c r="AY1068" s="238" t="s">
        <v>152</v>
      </c>
    </row>
    <row r="1069" s="15" customFormat="1">
      <c r="A1069" s="15"/>
      <c r="B1069" s="250"/>
      <c r="C1069" s="251"/>
      <c r="D1069" s="221" t="s">
        <v>164</v>
      </c>
      <c r="E1069" s="252" t="s">
        <v>19</v>
      </c>
      <c r="F1069" s="253" t="s">
        <v>230</v>
      </c>
      <c r="G1069" s="251"/>
      <c r="H1069" s="254">
        <v>38.685000000000002</v>
      </c>
      <c r="I1069" s="255"/>
      <c r="J1069" s="251"/>
      <c r="K1069" s="251"/>
      <c r="L1069" s="256"/>
      <c r="M1069" s="257"/>
      <c r="N1069" s="258"/>
      <c r="O1069" s="258"/>
      <c r="P1069" s="258"/>
      <c r="Q1069" s="258"/>
      <c r="R1069" s="258"/>
      <c r="S1069" s="258"/>
      <c r="T1069" s="259"/>
      <c r="U1069" s="15"/>
      <c r="V1069" s="15"/>
      <c r="W1069" s="15"/>
      <c r="X1069" s="15"/>
      <c r="Y1069" s="15"/>
      <c r="Z1069" s="15"/>
      <c r="AA1069" s="15"/>
      <c r="AB1069" s="15"/>
      <c r="AC1069" s="15"/>
      <c r="AD1069" s="15"/>
      <c r="AE1069" s="15"/>
      <c r="AT1069" s="260" t="s">
        <v>164</v>
      </c>
      <c r="AU1069" s="260" t="s">
        <v>81</v>
      </c>
      <c r="AV1069" s="15" t="s">
        <v>175</v>
      </c>
      <c r="AW1069" s="15" t="s">
        <v>33</v>
      </c>
      <c r="AX1069" s="15" t="s">
        <v>71</v>
      </c>
      <c r="AY1069" s="260" t="s">
        <v>152</v>
      </c>
    </row>
    <row r="1070" s="13" customFormat="1">
      <c r="A1070" s="13"/>
      <c r="B1070" s="228"/>
      <c r="C1070" s="229"/>
      <c r="D1070" s="221" t="s">
        <v>164</v>
      </c>
      <c r="E1070" s="230" t="s">
        <v>19</v>
      </c>
      <c r="F1070" s="231" t="s">
        <v>1475</v>
      </c>
      <c r="G1070" s="229"/>
      <c r="H1070" s="232">
        <v>3.5910000000000002</v>
      </c>
      <c r="I1070" s="233"/>
      <c r="J1070" s="229"/>
      <c r="K1070" s="229"/>
      <c r="L1070" s="234"/>
      <c r="M1070" s="235"/>
      <c r="N1070" s="236"/>
      <c r="O1070" s="236"/>
      <c r="P1070" s="236"/>
      <c r="Q1070" s="236"/>
      <c r="R1070" s="236"/>
      <c r="S1070" s="236"/>
      <c r="T1070" s="237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38" t="s">
        <v>164</v>
      </c>
      <c r="AU1070" s="238" t="s">
        <v>81</v>
      </c>
      <c r="AV1070" s="13" t="s">
        <v>81</v>
      </c>
      <c r="AW1070" s="13" t="s">
        <v>33</v>
      </c>
      <c r="AX1070" s="13" t="s">
        <v>71</v>
      </c>
      <c r="AY1070" s="238" t="s">
        <v>152</v>
      </c>
    </row>
    <row r="1071" s="13" customFormat="1">
      <c r="A1071" s="13"/>
      <c r="B1071" s="228"/>
      <c r="C1071" s="229"/>
      <c r="D1071" s="221" t="s">
        <v>164</v>
      </c>
      <c r="E1071" s="230" t="s">
        <v>19</v>
      </c>
      <c r="F1071" s="231" t="s">
        <v>1476</v>
      </c>
      <c r="G1071" s="229"/>
      <c r="H1071" s="232">
        <v>3.9689999999999999</v>
      </c>
      <c r="I1071" s="233"/>
      <c r="J1071" s="229"/>
      <c r="K1071" s="229"/>
      <c r="L1071" s="234"/>
      <c r="M1071" s="235"/>
      <c r="N1071" s="236"/>
      <c r="O1071" s="236"/>
      <c r="P1071" s="236"/>
      <c r="Q1071" s="236"/>
      <c r="R1071" s="236"/>
      <c r="S1071" s="236"/>
      <c r="T1071" s="237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38" t="s">
        <v>164</v>
      </c>
      <c r="AU1071" s="238" t="s">
        <v>81</v>
      </c>
      <c r="AV1071" s="13" t="s">
        <v>81</v>
      </c>
      <c r="AW1071" s="13" t="s">
        <v>33</v>
      </c>
      <c r="AX1071" s="13" t="s">
        <v>71</v>
      </c>
      <c r="AY1071" s="238" t="s">
        <v>152</v>
      </c>
    </row>
    <row r="1072" s="13" customFormat="1">
      <c r="A1072" s="13"/>
      <c r="B1072" s="228"/>
      <c r="C1072" s="229"/>
      <c r="D1072" s="221" t="s">
        <v>164</v>
      </c>
      <c r="E1072" s="230" t="s">
        <v>19</v>
      </c>
      <c r="F1072" s="231" t="s">
        <v>1477</v>
      </c>
      <c r="G1072" s="229"/>
      <c r="H1072" s="232">
        <v>17.280000000000001</v>
      </c>
      <c r="I1072" s="233"/>
      <c r="J1072" s="229"/>
      <c r="K1072" s="229"/>
      <c r="L1072" s="234"/>
      <c r="M1072" s="235"/>
      <c r="N1072" s="236"/>
      <c r="O1072" s="236"/>
      <c r="P1072" s="236"/>
      <c r="Q1072" s="236"/>
      <c r="R1072" s="236"/>
      <c r="S1072" s="236"/>
      <c r="T1072" s="237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8" t="s">
        <v>164</v>
      </c>
      <c r="AU1072" s="238" t="s">
        <v>81</v>
      </c>
      <c r="AV1072" s="13" t="s">
        <v>81</v>
      </c>
      <c r="AW1072" s="13" t="s">
        <v>33</v>
      </c>
      <c r="AX1072" s="13" t="s">
        <v>71</v>
      </c>
      <c r="AY1072" s="238" t="s">
        <v>152</v>
      </c>
    </row>
    <row r="1073" s="13" customFormat="1">
      <c r="A1073" s="13"/>
      <c r="B1073" s="228"/>
      <c r="C1073" s="229"/>
      <c r="D1073" s="221" t="s">
        <v>164</v>
      </c>
      <c r="E1073" s="230" t="s">
        <v>19</v>
      </c>
      <c r="F1073" s="231" t="s">
        <v>1478</v>
      </c>
      <c r="G1073" s="229"/>
      <c r="H1073" s="232">
        <v>3.4199999999999999</v>
      </c>
      <c r="I1073" s="233"/>
      <c r="J1073" s="229"/>
      <c r="K1073" s="229"/>
      <c r="L1073" s="234"/>
      <c r="M1073" s="235"/>
      <c r="N1073" s="236"/>
      <c r="O1073" s="236"/>
      <c r="P1073" s="236"/>
      <c r="Q1073" s="236"/>
      <c r="R1073" s="236"/>
      <c r="S1073" s="236"/>
      <c r="T1073" s="237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38" t="s">
        <v>164</v>
      </c>
      <c r="AU1073" s="238" t="s">
        <v>81</v>
      </c>
      <c r="AV1073" s="13" t="s">
        <v>81</v>
      </c>
      <c r="AW1073" s="13" t="s">
        <v>33</v>
      </c>
      <c r="AX1073" s="13" t="s">
        <v>71</v>
      </c>
      <c r="AY1073" s="238" t="s">
        <v>152</v>
      </c>
    </row>
    <row r="1074" s="15" customFormat="1">
      <c r="A1074" s="15"/>
      <c r="B1074" s="250"/>
      <c r="C1074" s="251"/>
      <c r="D1074" s="221" t="s">
        <v>164</v>
      </c>
      <c r="E1074" s="252" t="s">
        <v>19</v>
      </c>
      <c r="F1074" s="253" t="s">
        <v>230</v>
      </c>
      <c r="G1074" s="251"/>
      <c r="H1074" s="254">
        <v>28.260000000000005</v>
      </c>
      <c r="I1074" s="255"/>
      <c r="J1074" s="251"/>
      <c r="K1074" s="251"/>
      <c r="L1074" s="256"/>
      <c r="M1074" s="257"/>
      <c r="N1074" s="258"/>
      <c r="O1074" s="258"/>
      <c r="P1074" s="258"/>
      <c r="Q1074" s="258"/>
      <c r="R1074" s="258"/>
      <c r="S1074" s="258"/>
      <c r="T1074" s="259"/>
      <c r="U1074" s="15"/>
      <c r="V1074" s="15"/>
      <c r="W1074" s="15"/>
      <c r="X1074" s="15"/>
      <c r="Y1074" s="15"/>
      <c r="Z1074" s="15"/>
      <c r="AA1074" s="15"/>
      <c r="AB1074" s="15"/>
      <c r="AC1074" s="15"/>
      <c r="AD1074" s="15"/>
      <c r="AE1074" s="15"/>
      <c r="AT1074" s="260" t="s">
        <v>164</v>
      </c>
      <c r="AU1074" s="260" t="s">
        <v>81</v>
      </c>
      <c r="AV1074" s="15" t="s">
        <v>175</v>
      </c>
      <c r="AW1074" s="15" t="s">
        <v>33</v>
      </c>
      <c r="AX1074" s="15" t="s">
        <v>71</v>
      </c>
      <c r="AY1074" s="260" t="s">
        <v>152</v>
      </c>
    </row>
    <row r="1075" s="14" customFormat="1">
      <c r="A1075" s="14"/>
      <c r="B1075" s="239"/>
      <c r="C1075" s="240"/>
      <c r="D1075" s="221" t="s">
        <v>164</v>
      </c>
      <c r="E1075" s="241" t="s">
        <v>19</v>
      </c>
      <c r="F1075" s="242" t="s">
        <v>169</v>
      </c>
      <c r="G1075" s="240"/>
      <c r="H1075" s="243">
        <v>66.945000000000007</v>
      </c>
      <c r="I1075" s="244"/>
      <c r="J1075" s="240"/>
      <c r="K1075" s="240"/>
      <c r="L1075" s="245"/>
      <c r="M1075" s="246"/>
      <c r="N1075" s="247"/>
      <c r="O1075" s="247"/>
      <c r="P1075" s="247"/>
      <c r="Q1075" s="247"/>
      <c r="R1075" s="247"/>
      <c r="S1075" s="247"/>
      <c r="T1075" s="248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49" t="s">
        <v>164</v>
      </c>
      <c r="AU1075" s="249" t="s">
        <v>81</v>
      </c>
      <c r="AV1075" s="14" t="s">
        <v>158</v>
      </c>
      <c r="AW1075" s="14" t="s">
        <v>33</v>
      </c>
      <c r="AX1075" s="14" t="s">
        <v>79</v>
      </c>
      <c r="AY1075" s="249" t="s">
        <v>152</v>
      </c>
    </row>
    <row r="1076" s="2" customFormat="1" ht="16.5" customHeight="1">
      <c r="A1076" s="40"/>
      <c r="B1076" s="41"/>
      <c r="C1076" s="207" t="s">
        <v>1479</v>
      </c>
      <c r="D1076" s="207" t="s">
        <v>154</v>
      </c>
      <c r="E1076" s="208" t="s">
        <v>1480</v>
      </c>
      <c r="F1076" s="209" t="s">
        <v>1481</v>
      </c>
      <c r="G1076" s="210" t="s">
        <v>211</v>
      </c>
      <c r="H1076" s="211">
        <v>66.944999999999993</v>
      </c>
      <c r="I1076" s="212"/>
      <c r="J1076" s="213">
        <f>ROUND(I1076*H1076,2)</f>
        <v>0</v>
      </c>
      <c r="K1076" s="214"/>
      <c r="L1076" s="46"/>
      <c r="M1076" s="215" t="s">
        <v>19</v>
      </c>
      <c r="N1076" s="216" t="s">
        <v>42</v>
      </c>
      <c r="O1076" s="86"/>
      <c r="P1076" s="217">
        <f>O1076*H1076</f>
        <v>0</v>
      </c>
      <c r="Q1076" s="217">
        <v>0.00017000000000000001</v>
      </c>
      <c r="R1076" s="217">
        <f>Q1076*H1076</f>
        <v>0.011380649999999999</v>
      </c>
      <c r="S1076" s="217">
        <v>0</v>
      </c>
      <c r="T1076" s="218">
        <f>S1076*H1076</f>
        <v>0</v>
      </c>
      <c r="U1076" s="40"/>
      <c r="V1076" s="40"/>
      <c r="W1076" s="40"/>
      <c r="X1076" s="40"/>
      <c r="Y1076" s="40"/>
      <c r="Z1076" s="40"/>
      <c r="AA1076" s="40"/>
      <c r="AB1076" s="40"/>
      <c r="AC1076" s="40"/>
      <c r="AD1076" s="40"/>
      <c r="AE1076" s="40"/>
      <c r="AR1076" s="219" t="s">
        <v>264</v>
      </c>
      <c r="AT1076" s="219" t="s">
        <v>154</v>
      </c>
      <c r="AU1076" s="219" t="s">
        <v>81</v>
      </c>
      <c r="AY1076" s="19" t="s">
        <v>152</v>
      </c>
      <c r="BE1076" s="220">
        <f>IF(N1076="základní",J1076,0)</f>
        <v>0</v>
      </c>
      <c r="BF1076" s="220">
        <f>IF(N1076="snížená",J1076,0)</f>
        <v>0</v>
      </c>
      <c r="BG1076" s="220">
        <f>IF(N1076="zákl. přenesená",J1076,0)</f>
        <v>0</v>
      </c>
      <c r="BH1076" s="220">
        <f>IF(N1076="sníž. přenesená",J1076,0)</f>
        <v>0</v>
      </c>
      <c r="BI1076" s="220">
        <f>IF(N1076="nulová",J1076,0)</f>
        <v>0</v>
      </c>
      <c r="BJ1076" s="19" t="s">
        <v>79</v>
      </c>
      <c r="BK1076" s="220">
        <f>ROUND(I1076*H1076,2)</f>
        <v>0</v>
      </c>
      <c r="BL1076" s="19" t="s">
        <v>264</v>
      </c>
      <c r="BM1076" s="219" t="s">
        <v>1482</v>
      </c>
    </row>
    <row r="1077" s="2" customFormat="1">
      <c r="A1077" s="40"/>
      <c r="B1077" s="41"/>
      <c r="C1077" s="42"/>
      <c r="D1077" s="221" t="s">
        <v>160</v>
      </c>
      <c r="E1077" s="42"/>
      <c r="F1077" s="222" t="s">
        <v>1481</v>
      </c>
      <c r="G1077" s="42"/>
      <c r="H1077" s="42"/>
      <c r="I1077" s="223"/>
      <c r="J1077" s="42"/>
      <c r="K1077" s="42"/>
      <c r="L1077" s="46"/>
      <c r="M1077" s="224"/>
      <c r="N1077" s="225"/>
      <c r="O1077" s="86"/>
      <c r="P1077" s="86"/>
      <c r="Q1077" s="86"/>
      <c r="R1077" s="86"/>
      <c r="S1077" s="86"/>
      <c r="T1077" s="87"/>
      <c r="U1077" s="40"/>
      <c r="V1077" s="40"/>
      <c r="W1077" s="40"/>
      <c r="X1077" s="40"/>
      <c r="Y1077" s="40"/>
      <c r="Z1077" s="40"/>
      <c r="AA1077" s="40"/>
      <c r="AB1077" s="40"/>
      <c r="AC1077" s="40"/>
      <c r="AD1077" s="40"/>
      <c r="AE1077" s="40"/>
      <c r="AT1077" s="19" t="s">
        <v>160</v>
      </c>
      <c r="AU1077" s="19" t="s">
        <v>81</v>
      </c>
    </row>
    <row r="1078" s="2" customFormat="1" ht="16.5" customHeight="1">
      <c r="A1078" s="40"/>
      <c r="B1078" s="41"/>
      <c r="C1078" s="207" t="s">
        <v>1483</v>
      </c>
      <c r="D1078" s="207" t="s">
        <v>154</v>
      </c>
      <c r="E1078" s="208" t="s">
        <v>1484</v>
      </c>
      <c r="F1078" s="209" t="s">
        <v>1485</v>
      </c>
      <c r="G1078" s="210" t="s">
        <v>211</v>
      </c>
      <c r="H1078" s="211">
        <v>66.944999999999993</v>
      </c>
      <c r="I1078" s="212"/>
      <c r="J1078" s="213">
        <f>ROUND(I1078*H1078,2)</f>
        <v>0</v>
      </c>
      <c r="K1078" s="214"/>
      <c r="L1078" s="46"/>
      <c r="M1078" s="215" t="s">
        <v>19</v>
      </c>
      <c r="N1078" s="216" t="s">
        <v>42</v>
      </c>
      <c r="O1078" s="86"/>
      <c r="P1078" s="217">
        <f>O1078*H1078</f>
        <v>0</v>
      </c>
      <c r="Q1078" s="217">
        <v>0.00017000000000000001</v>
      </c>
      <c r="R1078" s="217">
        <f>Q1078*H1078</f>
        <v>0.011380649999999999</v>
      </c>
      <c r="S1078" s="217">
        <v>0</v>
      </c>
      <c r="T1078" s="218">
        <f>S1078*H1078</f>
        <v>0</v>
      </c>
      <c r="U1078" s="40"/>
      <c r="V1078" s="40"/>
      <c r="W1078" s="40"/>
      <c r="X1078" s="40"/>
      <c r="Y1078" s="40"/>
      <c r="Z1078" s="40"/>
      <c r="AA1078" s="40"/>
      <c r="AB1078" s="40"/>
      <c r="AC1078" s="40"/>
      <c r="AD1078" s="40"/>
      <c r="AE1078" s="40"/>
      <c r="AR1078" s="219" t="s">
        <v>264</v>
      </c>
      <c r="AT1078" s="219" t="s">
        <v>154</v>
      </c>
      <c r="AU1078" s="219" t="s">
        <v>81</v>
      </c>
      <c r="AY1078" s="19" t="s">
        <v>152</v>
      </c>
      <c r="BE1078" s="220">
        <f>IF(N1078="základní",J1078,0)</f>
        <v>0</v>
      </c>
      <c r="BF1078" s="220">
        <f>IF(N1078="snížená",J1078,0)</f>
        <v>0</v>
      </c>
      <c r="BG1078" s="220">
        <f>IF(N1078="zákl. přenesená",J1078,0)</f>
        <v>0</v>
      </c>
      <c r="BH1078" s="220">
        <f>IF(N1078="sníž. přenesená",J1078,0)</f>
        <v>0</v>
      </c>
      <c r="BI1078" s="220">
        <f>IF(N1078="nulová",J1078,0)</f>
        <v>0</v>
      </c>
      <c r="BJ1078" s="19" t="s">
        <v>79</v>
      </c>
      <c r="BK1078" s="220">
        <f>ROUND(I1078*H1078,2)</f>
        <v>0</v>
      </c>
      <c r="BL1078" s="19" t="s">
        <v>264</v>
      </c>
      <c r="BM1078" s="219" t="s">
        <v>1486</v>
      </c>
    </row>
    <row r="1079" s="2" customFormat="1">
      <c r="A1079" s="40"/>
      <c r="B1079" s="41"/>
      <c r="C1079" s="42"/>
      <c r="D1079" s="221" t="s">
        <v>160</v>
      </c>
      <c r="E1079" s="42"/>
      <c r="F1079" s="222" t="s">
        <v>1485</v>
      </c>
      <c r="G1079" s="42"/>
      <c r="H1079" s="42"/>
      <c r="I1079" s="223"/>
      <c r="J1079" s="42"/>
      <c r="K1079" s="42"/>
      <c r="L1079" s="46"/>
      <c r="M1079" s="224"/>
      <c r="N1079" s="225"/>
      <c r="O1079" s="86"/>
      <c r="P1079" s="86"/>
      <c r="Q1079" s="86"/>
      <c r="R1079" s="86"/>
      <c r="S1079" s="86"/>
      <c r="T1079" s="87"/>
      <c r="U1079" s="40"/>
      <c r="V1079" s="40"/>
      <c r="W1079" s="40"/>
      <c r="X1079" s="40"/>
      <c r="Y1079" s="40"/>
      <c r="Z1079" s="40"/>
      <c r="AA1079" s="40"/>
      <c r="AB1079" s="40"/>
      <c r="AC1079" s="40"/>
      <c r="AD1079" s="40"/>
      <c r="AE1079" s="40"/>
      <c r="AT1079" s="19" t="s">
        <v>160</v>
      </c>
      <c r="AU1079" s="19" t="s">
        <v>81</v>
      </c>
    </row>
    <row r="1080" s="2" customFormat="1" ht="16.5" customHeight="1">
      <c r="A1080" s="40"/>
      <c r="B1080" s="41"/>
      <c r="C1080" s="207" t="s">
        <v>1487</v>
      </c>
      <c r="D1080" s="207" t="s">
        <v>154</v>
      </c>
      <c r="E1080" s="208" t="s">
        <v>1488</v>
      </c>
      <c r="F1080" s="209" t="s">
        <v>1489</v>
      </c>
      <c r="G1080" s="210" t="s">
        <v>211</v>
      </c>
      <c r="H1080" s="211">
        <v>66.944999999999993</v>
      </c>
      <c r="I1080" s="212"/>
      <c r="J1080" s="213">
        <f>ROUND(I1080*H1080,2)</f>
        <v>0</v>
      </c>
      <c r="K1080" s="214"/>
      <c r="L1080" s="46"/>
      <c r="M1080" s="215" t="s">
        <v>19</v>
      </c>
      <c r="N1080" s="216" t="s">
        <v>42</v>
      </c>
      <c r="O1080" s="86"/>
      <c r="P1080" s="217">
        <f>O1080*H1080</f>
        <v>0</v>
      </c>
      <c r="Q1080" s="217">
        <v>0.00012</v>
      </c>
      <c r="R1080" s="217">
        <f>Q1080*H1080</f>
        <v>0.0080333999999999996</v>
      </c>
      <c r="S1080" s="217">
        <v>0</v>
      </c>
      <c r="T1080" s="218">
        <f>S1080*H1080</f>
        <v>0</v>
      </c>
      <c r="U1080" s="40"/>
      <c r="V1080" s="40"/>
      <c r="W1080" s="40"/>
      <c r="X1080" s="40"/>
      <c r="Y1080" s="40"/>
      <c r="Z1080" s="40"/>
      <c r="AA1080" s="40"/>
      <c r="AB1080" s="40"/>
      <c r="AC1080" s="40"/>
      <c r="AD1080" s="40"/>
      <c r="AE1080" s="40"/>
      <c r="AR1080" s="219" t="s">
        <v>264</v>
      </c>
      <c r="AT1080" s="219" t="s">
        <v>154</v>
      </c>
      <c r="AU1080" s="219" t="s">
        <v>81</v>
      </c>
      <c r="AY1080" s="19" t="s">
        <v>152</v>
      </c>
      <c r="BE1080" s="220">
        <f>IF(N1080="základní",J1080,0)</f>
        <v>0</v>
      </c>
      <c r="BF1080" s="220">
        <f>IF(N1080="snížená",J1080,0)</f>
        <v>0</v>
      </c>
      <c r="BG1080" s="220">
        <f>IF(N1080="zákl. přenesená",J1080,0)</f>
        <v>0</v>
      </c>
      <c r="BH1080" s="220">
        <f>IF(N1080="sníž. přenesená",J1080,0)</f>
        <v>0</v>
      </c>
      <c r="BI1080" s="220">
        <f>IF(N1080="nulová",J1080,0)</f>
        <v>0</v>
      </c>
      <c r="BJ1080" s="19" t="s">
        <v>79</v>
      </c>
      <c r="BK1080" s="220">
        <f>ROUND(I1080*H1080,2)</f>
        <v>0</v>
      </c>
      <c r="BL1080" s="19" t="s">
        <v>264</v>
      </c>
      <c r="BM1080" s="219" t="s">
        <v>1490</v>
      </c>
    </row>
    <row r="1081" s="2" customFormat="1">
      <c r="A1081" s="40"/>
      <c r="B1081" s="41"/>
      <c r="C1081" s="42"/>
      <c r="D1081" s="221" t="s">
        <v>160</v>
      </c>
      <c r="E1081" s="42"/>
      <c r="F1081" s="222" t="s">
        <v>1489</v>
      </c>
      <c r="G1081" s="42"/>
      <c r="H1081" s="42"/>
      <c r="I1081" s="223"/>
      <c r="J1081" s="42"/>
      <c r="K1081" s="42"/>
      <c r="L1081" s="46"/>
      <c r="M1081" s="224"/>
      <c r="N1081" s="225"/>
      <c r="O1081" s="86"/>
      <c r="P1081" s="86"/>
      <c r="Q1081" s="86"/>
      <c r="R1081" s="86"/>
      <c r="S1081" s="86"/>
      <c r="T1081" s="87"/>
      <c r="U1081" s="40"/>
      <c r="V1081" s="40"/>
      <c r="W1081" s="40"/>
      <c r="X1081" s="40"/>
      <c r="Y1081" s="40"/>
      <c r="Z1081" s="40"/>
      <c r="AA1081" s="40"/>
      <c r="AB1081" s="40"/>
      <c r="AC1081" s="40"/>
      <c r="AD1081" s="40"/>
      <c r="AE1081" s="40"/>
      <c r="AT1081" s="19" t="s">
        <v>160</v>
      </c>
      <c r="AU1081" s="19" t="s">
        <v>81</v>
      </c>
    </row>
    <row r="1082" s="2" customFormat="1" ht="24.15" customHeight="1">
      <c r="A1082" s="40"/>
      <c r="B1082" s="41"/>
      <c r="C1082" s="207" t="s">
        <v>1491</v>
      </c>
      <c r="D1082" s="207" t="s">
        <v>154</v>
      </c>
      <c r="E1082" s="208" t="s">
        <v>1492</v>
      </c>
      <c r="F1082" s="209" t="s">
        <v>1493</v>
      </c>
      <c r="G1082" s="210" t="s">
        <v>211</v>
      </c>
      <c r="H1082" s="211">
        <v>34.780000000000001</v>
      </c>
      <c r="I1082" s="212"/>
      <c r="J1082" s="213">
        <f>ROUND(I1082*H1082,2)</f>
        <v>0</v>
      </c>
      <c r="K1082" s="214"/>
      <c r="L1082" s="46"/>
      <c r="M1082" s="215" t="s">
        <v>19</v>
      </c>
      <c r="N1082" s="216" t="s">
        <v>42</v>
      </c>
      <c r="O1082" s="86"/>
      <c r="P1082" s="217">
        <f>O1082*H1082</f>
        <v>0</v>
      </c>
      <c r="Q1082" s="217">
        <v>0.00029</v>
      </c>
      <c r="R1082" s="217">
        <f>Q1082*H1082</f>
        <v>0.0100862</v>
      </c>
      <c r="S1082" s="217">
        <v>0</v>
      </c>
      <c r="T1082" s="218">
        <f>S1082*H1082</f>
        <v>0</v>
      </c>
      <c r="U1082" s="40"/>
      <c r="V1082" s="40"/>
      <c r="W1082" s="40"/>
      <c r="X1082" s="40"/>
      <c r="Y1082" s="40"/>
      <c r="Z1082" s="40"/>
      <c r="AA1082" s="40"/>
      <c r="AB1082" s="40"/>
      <c r="AC1082" s="40"/>
      <c r="AD1082" s="40"/>
      <c r="AE1082" s="40"/>
      <c r="AR1082" s="219" t="s">
        <v>264</v>
      </c>
      <c r="AT1082" s="219" t="s">
        <v>154</v>
      </c>
      <c r="AU1082" s="219" t="s">
        <v>81</v>
      </c>
      <c r="AY1082" s="19" t="s">
        <v>152</v>
      </c>
      <c r="BE1082" s="220">
        <f>IF(N1082="základní",J1082,0)</f>
        <v>0</v>
      </c>
      <c r="BF1082" s="220">
        <f>IF(N1082="snížená",J1082,0)</f>
        <v>0</v>
      </c>
      <c r="BG1082" s="220">
        <f>IF(N1082="zákl. přenesená",J1082,0)</f>
        <v>0</v>
      </c>
      <c r="BH1082" s="220">
        <f>IF(N1082="sníž. přenesená",J1082,0)</f>
        <v>0</v>
      </c>
      <c r="BI1082" s="220">
        <f>IF(N1082="nulová",J1082,0)</f>
        <v>0</v>
      </c>
      <c r="BJ1082" s="19" t="s">
        <v>79</v>
      </c>
      <c r="BK1082" s="220">
        <f>ROUND(I1082*H1082,2)</f>
        <v>0</v>
      </c>
      <c r="BL1082" s="19" t="s">
        <v>264</v>
      </c>
      <c r="BM1082" s="219" t="s">
        <v>1494</v>
      </c>
    </row>
    <row r="1083" s="2" customFormat="1">
      <c r="A1083" s="40"/>
      <c r="B1083" s="41"/>
      <c r="C1083" s="42"/>
      <c r="D1083" s="221" t="s">
        <v>160</v>
      </c>
      <c r="E1083" s="42"/>
      <c r="F1083" s="222" t="s">
        <v>1493</v>
      </c>
      <c r="G1083" s="42"/>
      <c r="H1083" s="42"/>
      <c r="I1083" s="223"/>
      <c r="J1083" s="42"/>
      <c r="K1083" s="42"/>
      <c r="L1083" s="46"/>
      <c r="M1083" s="224"/>
      <c r="N1083" s="225"/>
      <c r="O1083" s="86"/>
      <c r="P1083" s="86"/>
      <c r="Q1083" s="86"/>
      <c r="R1083" s="86"/>
      <c r="S1083" s="86"/>
      <c r="T1083" s="87"/>
      <c r="U1083" s="40"/>
      <c r="V1083" s="40"/>
      <c r="W1083" s="40"/>
      <c r="X1083" s="40"/>
      <c r="Y1083" s="40"/>
      <c r="Z1083" s="40"/>
      <c r="AA1083" s="40"/>
      <c r="AB1083" s="40"/>
      <c r="AC1083" s="40"/>
      <c r="AD1083" s="40"/>
      <c r="AE1083" s="40"/>
      <c r="AT1083" s="19" t="s">
        <v>160</v>
      </c>
      <c r="AU1083" s="19" t="s">
        <v>81</v>
      </c>
    </row>
    <row r="1084" s="13" customFormat="1">
      <c r="A1084" s="13"/>
      <c r="B1084" s="228"/>
      <c r="C1084" s="229"/>
      <c r="D1084" s="221" t="s">
        <v>164</v>
      </c>
      <c r="E1084" s="230" t="s">
        <v>19</v>
      </c>
      <c r="F1084" s="231" t="s">
        <v>1495</v>
      </c>
      <c r="G1084" s="229"/>
      <c r="H1084" s="232">
        <v>34.439999999999998</v>
      </c>
      <c r="I1084" s="233"/>
      <c r="J1084" s="229"/>
      <c r="K1084" s="229"/>
      <c r="L1084" s="234"/>
      <c r="M1084" s="235"/>
      <c r="N1084" s="236"/>
      <c r="O1084" s="236"/>
      <c r="P1084" s="236"/>
      <c r="Q1084" s="236"/>
      <c r="R1084" s="236"/>
      <c r="S1084" s="236"/>
      <c r="T1084" s="237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38" t="s">
        <v>164</v>
      </c>
      <c r="AU1084" s="238" t="s">
        <v>81</v>
      </c>
      <c r="AV1084" s="13" t="s">
        <v>81</v>
      </c>
      <c r="AW1084" s="13" t="s">
        <v>33</v>
      </c>
      <c r="AX1084" s="13" t="s">
        <v>71</v>
      </c>
      <c r="AY1084" s="238" t="s">
        <v>152</v>
      </c>
    </row>
    <row r="1085" s="13" customFormat="1">
      <c r="A1085" s="13"/>
      <c r="B1085" s="228"/>
      <c r="C1085" s="229"/>
      <c r="D1085" s="221" t="s">
        <v>164</v>
      </c>
      <c r="E1085" s="230" t="s">
        <v>19</v>
      </c>
      <c r="F1085" s="231" t="s">
        <v>1496</v>
      </c>
      <c r="G1085" s="229"/>
      <c r="H1085" s="232">
        <v>0.34000000000000002</v>
      </c>
      <c r="I1085" s="233"/>
      <c r="J1085" s="229"/>
      <c r="K1085" s="229"/>
      <c r="L1085" s="234"/>
      <c r="M1085" s="235"/>
      <c r="N1085" s="236"/>
      <c r="O1085" s="236"/>
      <c r="P1085" s="236"/>
      <c r="Q1085" s="236"/>
      <c r="R1085" s="236"/>
      <c r="S1085" s="236"/>
      <c r="T1085" s="237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38" t="s">
        <v>164</v>
      </c>
      <c r="AU1085" s="238" t="s">
        <v>81</v>
      </c>
      <c r="AV1085" s="13" t="s">
        <v>81</v>
      </c>
      <c r="AW1085" s="13" t="s">
        <v>33</v>
      </c>
      <c r="AX1085" s="13" t="s">
        <v>71</v>
      </c>
      <c r="AY1085" s="238" t="s">
        <v>152</v>
      </c>
    </row>
    <row r="1086" s="14" customFormat="1">
      <c r="A1086" s="14"/>
      <c r="B1086" s="239"/>
      <c r="C1086" s="240"/>
      <c r="D1086" s="221" t="s">
        <v>164</v>
      </c>
      <c r="E1086" s="241" t="s">
        <v>19</v>
      </c>
      <c r="F1086" s="242" t="s">
        <v>169</v>
      </c>
      <c r="G1086" s="240"/>
      <c r="H1086" s="243">
        <v>34.780000000000001</v>
      </c>
      <c r="I1086" s="244"/>
      <c r="J1086" s="240"/>
      <c r="K1086" s="240"/>
      <c r="L1086" s="245"/>
      <c r="M1086" s="246"/>
      <c r="N1086" s="247"/>
      <c r="O1086" s="247"/>
      <c r="P1086" s="247"/>
      <c r="Q1086" s="247"/>
      <c r="R1086" s="247"/>
      <c r="S1086" s="247"/>
      <c r="T1086" s="248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49" t="s">
        <v>164</v>
      </c>
      <c r="AU1086" s="249" t="s">
        <v>81</v>
      </c>
      <c r="AV1086" s="14" t="s">
        <v>158</v>
      </c>
      <c r="AW1086" s="14" t="s">
        <v>33</v>
      </c>
      <c r="AX1086" s="14" t="s">
        <v>79</v>
      </c>
      <c r="AY1086" s="249" t="s">
        <v>152</v>
      </c>
    </row>
    <row r="1087" s="2" customFormat="1" ht="16.5" customHeight="1">
      <c r="A1087" s="40"/>
      <c r="B1087" s="41"/>
      <c r="C1087" s="207" t="s">
        <v>1497</v>
      </c>
      <c r="D1087" s="207" t="s">
        <v>154</v>
      </c>
      <c r="E1087" s="208" t="s">
        <v>1498</v>
      </c>
      <c r="F1087" s="209" t="s">
        <v>1499</v>
      </c>
      <c r="G1087" s="210" t="s">
        <v>211</v>
      </c>
      <c r="H1087" s="211">
        <v>34.780000000000001</v>
      </c>
      <c r="I1087" s="212"/>
      <c r="J1087" s="213">
        <f>ROUND(I1087*H1087,2)</f>
        <v>0</v>
      </c>
      <c r="K1087" s="214"/>
      <c r="L1087" s="46"/>
      <c r="M1087" s="215" t="s">
        <v>19</v>
      </c>
      <c r="N1087" s="216" t="s">
        <v>42</v>
      </c>
      <c r="O1087" s="86"/>
      <c r="P1087" s="217">
        <f>O1087*H1087</f>
        <v>0</v>
      </c>
      <c r="Q1087" s="217">
        <v>0.00050000000000000001</v>
      </c>
      <c r="R1087" s="217">
        <f>Q1087*H1087</f>
        <v>0.017389999999999999</v>
      </c>
      <c r="S1087" s="217">
        <v>0</v>
      </c>
      <c r="T1087" s="218">
        <f>S1087*H1087</f>
        <v>0</v>
      </c>
      <c r="U1087" s="40"/>
      <c r="V1087" s="40"/>
      <c r="W1087" s="40"/>
      <c r="X1087" s="40"/>
      <c r="Y1087" s="40"/>
      <c r="Z1087" s="40"/>
      <c r="AA1087" s="40"/>
      <c r="AB1087" s="40"/>
      <c r="AC1087" s="40"/>
      <c r="AD1087" s="40"/>
      <c r="AE1087" s="40"/>
      <c r="AR1087" s="219" t="s">
        <v>264</v>
      </c>
      <c r="AT1087" s="219" t="s">
        <v>154</v>
      </c>
      <c r="AU1087" s="219" t="s">
        <v>81</v>
      </c>
      <c r="AY1087" s="19" t="s">
        <v>152</v>
      </c>
      <c r="BE1087" s="220">
        <f>IF(N1087="základní",J1087,0)</f>
        <v>0</v>
      </c>
      <c r="BF1087" s="220">
        <f>IF(N1087="snížená",J1087,0)</f>
        <v>0</v>
      </c>
      <c r="BG1087" s="220">
        <f>IF(N1087="zákl. přenesená",J1087,0)</f>
        <v>0</v>
      </c>
      <c r="BH1087" s="220">
        <f>IF(N1087="sníž. přenesená",J1087,0)</f>
        <v>0</v>
      </c>
      <c r="BI1087" s="220">
        <f>IF(N1087="nulová",J1087,0)</f>
        <v>0</v>
      </c>
      <c r="BJ1087" s="19" t="s">
        <v>79</v>
      </c>
      <c r="BK1087" s="220">
        <f>ROUND(I1087*H1087,2)</f>
        <v>0</v>
      </c>
      <c r="BL1087" s="19" t="s">
        <v>264</v>
      </c>
      <c r="BM1087" s="219" t="s">
        <v>1500</v>
      </c>
    </row>
    <row r="1088" s="2" customFormat="1">
      <c r="A1088" s="40"/>
      <c r="B1088" s="41"/>
      <c r="C1088" s="42"/>
      <c r="D1088" s="221" t="s">
        <v>160</v>
      </c>
      <c r="E1088" s="42"/>
      <c r="F1088" s="222" t="s">
        <v>1499</v>
      </c>
      <c r="G1088" s="42"/>
      <c r="H1088" s="42"/>
      <c r="I1088" s="223"/>
      <c r="J1088" s="42"/>
      <c r="K1088" s="42"/>
      <c r="L1088" s="46"/>
      <c r="M1088" s="224"/>
      <c r="N1088" s="225"/>
      <c r="O1088" s="86"/>
      <c r="P1088" s="86"/>
      <c r="Q1088" s="86"/>
      <c r="R1088" s="86"/>
      <c r="S1088" s="86"/>
      <c r="T1088" s="87"/>
      <c r="U1088" s="40"/>
      <c r="V1088" s="40"/>
      <c r="W1088" s="40"/>
      <c r="X1088" s="40"/>
      <c r="Y1088" s="40"/>
      <c r="Z1088" s="40"/>
      <c r="AA1088" s="40"/>
      <c r="AB1088" s="40"/>
      <c r="AC1088" s="40"/>
      <c r="AD1088" s="40"/>
      <c r="AE1088" s="40"/>
      <c r="AT1088" s="19" t="s">
        <v>160</v>
      </c>
      <c r="AU1088" s="19" t="s">
        <v>81</v>
      </c>
    </row>
    <row r="1089" s="12" customFormat="1" ht="22.8" customHeight="1">
      <c r="A1089" s="12"/>
      <c r="B1089" s="191"/>
      <c r="C1089" s="192"/>
      <c r="D1089" s="193" t="s">
        <v>70</v>
      </c>
      <c r="E1089" s="205" t="s">
        <v>1501</v>
      </c>
      <c r="F1089" s="205" t="s">
        <v>1502</v>
      </c>
      <c r="G1089" s="192"/>
      <c r="H1089" s="192"/>
      <c r="I1089" s="195"/>
      <c r="J1089" s="206">
        <f>BK1089</f>
        <v>0</v>
      </c>
      <c r="K1089" s="192"/>
      <c r="L1089" s="197"/>
      <c r="M1089" s="198"/>
      <c r="N1089" s="199"/>
      <c r="O1089" s="199"/>
      <c r="P1089" s="200">
        <f>SUM(P1090:P1178)</f>
        <v>0</v>
      </c>
      <c r="Q1089" s="199"/>
      <c r="R1089" s="200">
        <f>SUM(R1090:R1178)</f>
        <v>1.7463425699999999</v>
      </c>
      <c r="S1089" s="199"/>
      <c r="T1089" s="201">
        <f>SUM(T1090:T1178)</f>
        <v>0.34898156999999996</v>
      </c>
      <c r="U1089" s="12"/>
      <c r="V1089" s="12"/>
      <c r="W1089" s="12"/>
      <c r="X1089" s="12"/>
      <c r="Y1089" s="12"/>
      <c r="Z1089" s="12"/>
      <c r="AA1089" s="12"/>
      <c r="AB1089" s="12"/>
      <c r="AC1089" s="12"/>
      <c r="AD1089" s="12"/>
      <c r="AE1089" s="12"/>
      <c r="AR1089" s="202" t="s">
        <v>81</v>
      </c>
      <c r="AT1089" s="203" t="s">
        <v>70</v>
      </c>
      <c r="AU1089" s="203" t="s">
        <v>79</v>
      </c>
      <c r="AY1089" s="202" t="s">
        <v>152</v>
      </c>
      <c r="BK1089" s="204">
        <f>SUM(BK1090:BK1178)</f>
        <v>0</v>
      </c>
    </row>
    <row r="1090" s="2" customFormat="1" ht="16.5" customHeight="1">
      <c r="A1090" s="40"/>
      <c r="B1090" s="41"/>
      <c r="C1090" s="207" t="s">
        <v>1503</v>
      </c>
      <c r="D1090" s="207" t="s">
        <v>154</v>
      </c>
      <c r="E1090" s="208" t="s">
        <v>1504</v>
      </c>
      <c r="F1090" s="209" t="s">
        <v>1505</v>
      </c>
      <c r="G1090" s="210" t="s">
        <v>211</v>
      </c>
      <c r="H1090" s="211">
        <v>918.10299999999995</v>
      </c>
      <c r="I1090" s="212"/>
      <c r="J1090" s="213">
        <f>ROUND(I1090*H1090,2)</f>
        <v>0</v>
      </c>
      <c r="K1090" s="214"/>
      <c r="L1090" s="46"/>
      <c r="M1090" s="215" t="s">
        <v>19</v>
      </c>
      <c r="N1090" s="216" t="s">
        <v>42</v>
      </c>
      <c r="O1090" s="86"/>
      <c r="P1090" s="217">
        <f>O1090*H1090</f>
        <v>0</v>
      </c>
      <c r="Q1090" s="217">
        <v>0.001</v>
      </c>
      <c r="R1090" s="217">
        <f>Q1090*H1090</f>
        <v>0.918103</v>
      </c>
      <c r="S1090" s="217">
        <v>0.00031</v>
      </c>
      <c r="T1090" s="218">
        <f>S1090*H1090</f>
        <v>0.28461192999999996</v>
      </c>
      <c r="U1090" s="40"/>
      <c r="V1090" s="40"/>
      <c r="W1090" s="40"/>
      <c r="X1090" s="40"/>
      <c r="Y1090" s="40"/>
      <c r="Z1090" s="40"/>
      <c r="AA1090" s="40"/>
      <c r="AB1090" s="40"/>
      <c r="AC1090" s="40"/>
      <c r="AD1090" s="40"/>
      <c r="AE1090" s="40"/>
      <c r="AR1090" s="219" t="s">
        <v>264</v>
      </c>
      <c r="AT1090" s="219" t="s">
        <v>154</v>
      </c>
      <c r="AU1090" s="219" t="s">
        <v>81</v>
      </c>
      <c r="AY1090" s="19" t="s">
        <v>152</v>
      </c>
      <c r="BE1090" s="220">
        <f>IF(N1090="základní",J1090,0)</f>
        <v>0</v>
      </c>
      <c r="BF1090" s="220">
        <f>IF(N1090="snížená",J1090,0)</f>
        <v>0</v>
      </c>
      <c r="BG1090" s="220">
        <f>IF(N1090="zákl. přenesená",J1090,0)</f>
        <v>0</v>
      </c>
      <c r="BH1090" s="220">
        <f>IF(N1090="sníž. přenesená",J1090,0)</f>
        <v>0</v>
      </c>
      <c r="BI1090" s="220">
        <f>IF(N1090="nulová",J1090,0)</f>
        <v>0</v>
      </c>
      <c r="BJ1090" s="19" t="s">
        <v>79</v>
      </c>
      <c r="BK1090" s="220">
        <f>ROUND(I1090*H1090,2)</f>
        <v>0</v>
      </c>
      <c r="BL1090" s="19" t="s">
        <v>264</v>
      </c>
      <c r="BM1090" s="219" t="s">
        <v>1506</v>
      </c>
    </row>
    <row r="1091" s="2" customFormat="1">
      <c r="A1091" s="40"/>
      <c r="B1091" s="41"/>
      <c r="C1091" s="42"/>
      <c r="D1091" s="221" t="s">
        <v>160</v>
      </c>
      <c r="E1091" s="42"/>
      <c r="F1091" s="222" t="s">
        <v>1505</v>
      </c>
      <c r="G1091" s="42"/>
      <c r="H1091" s="42"/>
      <c r="I1091" s="223"/>
      <c r="J1091" s="42"/>
      <c r="K1091" s="42"/>
      <c r="L1091" s="46"/>
      <c r="M1091" s="224"/>
      <c r="N1091" s="225"/>
      <c r="O1091" s="86"/>
      <c r="P1091" s="86"/>
      <c r="Q1091" s="86"/>
      <c r="R1091" s="86"/>
      <c r="S1091" s="86"/>
      <c r="T1091" s="87"/>
      <c r="U1091" s="40"/>
      <c r="V1091" s="40"/>
      <c r="W1091" s="40"/>
      <c r="X1091" s="40"/>
      <c r="Y1091" s="40"/>
      <c r="Z1091" s="40"/>
      <c r="AA1091" s="40"/>
      <c r="AB1091" s="40"/>
      <c r="AC1091" s="40"/>
      <c r="AD1091" s="40"/>
      <c r="AE1091" s="40"/>
      <c r="AT1091" s="19" t="s">
        <v>160</v>
      </c>
      <c r="AU1091" s="19" t="s">
        <v>81</v>
      </c>
    </row>
    <row r="1092" s="13" customFormat="1">
      <c r="A1092" s="13"/>
      <c r="B1092" s="228"/>
      <c r="C1092" s="229"/>
      <c r="D1092" s="221" t="s">
        <v>164</v>
      </c>
      <c r="E1092" s="230" t="s">
        <v>19</v>
      </c>
      <c r="F1092" s="231" t="s">
        <v>1507</v>
      </c>
      <c r="G1092" s="229"/>
      <c r="H1092" s="232">
        <v>1067</v>
      </c>
      <c r="I1092" s="233"/>
      <c r="J1092" s="229"/>
      <c r="K1092" s="229"/>
      <c r="L1092" s="234"/>
      <c r="M1092" s="235"/>
      <c r="N1092" s="236"/>
      <c r="O1092" s="236"/>
      <c r="P1092" s="236"/>
      <c r="Q1092" s="236"/>
      <c r="R1092" s="236"/>
      <c r="S1092" s="236"/>
      <c r="T1092" s="237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38" t="s">
        <v>164</v>
      </c>
      <c r="AU1092" s="238" t="s">
        <v>81</v>
      </c>
      <c r="AV1092" s="13" t="s">
        <v>81</v>
      </c>
      <c r="AW1092" s="13" t="s">
        <v>33</v>
      </c>
      <c r="AX1092" s="13" t="s">
        <v>71</v>
      </c>
      <c r="AY1092" s="238" t="s">
        <v>152</v>
      </c>
    </row>
    <row r="1093" s="13" customFormat="1">
      <c r="A1093" s="13"/>
      <c r="B1093" s="228"/>
      <c r="C1093" s="229"/>
      <c r="D1093" s="221" t="s">
        <v>164</v>
      </c>
      <c r="E1093" s="230" t="s">
        <v>19</v>
      </c>
      <c r="F1093" s="231" t="s">
        <v>1508</v>
      </c>
      <c r="G1093" s="229"/>
      <c r="H1093" s="232">
        <v>-133.87200000000001</v>
      </c>
      <c r="I1093" s="233"/>
      <c r="J1093" s="229"/>
      <c r="K1093" s="229"/>
      <c r="L1093" s="234"/>
      <c r="M1093" s="235"/>
      <c r="N1093" s="236"/>
      <c r="O1093" s="236"/>
      <c r="P1093" s="236"/>
      <c r="Q1093" s="236"/>
      <c r="R1093" s="236"/>
      <c r="S1093" s="236"/>
      <c r="T1093" s="237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38" t="s">
        <v>164</v>
      </c>
      <c r="AU1093" s="238" t="s">
        <v>81</v>
      </c>
      <c r="AV1093" s="13" t="s">
        <v>81</v>
      </c>
      <c r="AW1093" s="13" t="s">
        <v>33</v>
      </c>
      <c r="AX1093" s="13" t="s">
        <v>71</v>
      </c>
      <c r="AY1093" s="238" t="s">
        <v>152</v>
      </c>
    </row>
    <row r="1094" s="13" customFormat="1">
      <c r="A1094" s="13"/>
      <c r="B1094" s="228"/>
      <c r="C1094" s="229"/>
      <c r="D1094" s="221" t="s">
        <v>164</v>
      </c>
      <c r="E1094" s="230" t="s">
        <v>19</v>
      </c>
      <c r="F1094" s="231" t="s">
        <v>1509</v>
      </c>
      <c r="G1094" s="229"/>
      <c r="H1094" s="232">
        <v>-11.58</v>
      </c>
      <c r="I1094" s="233"/>
      <c r="J1094" s="229"/>
      <c r="K1094" s="229"/>
      <c r="L1094" s="234"/>
      <c r="M1094" s="235"/>
      <c r="N1094" s="236"/>
      <c r="O1094" s="236"/>
      <c r="P1094" s="236"/>
      <c r="Q1094" s="236"/>
      <c r="R1094" s="236"/>
      <c r="S1094" s="236"/>
      <c r="T1094" s="237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38" t="s">
        <v>164</v>
      </c>
      <c r="AU1094" s="238" t="s">
        <v>81</v>
      </c>
      <c r="AV1094" s="13" t="s">
        <v>81</v>
      </c>
      <c r="AW1094" s="13" t="s">
        <v>33</v>
      </c>
      <c r="AX1094" s="13" t="s">
        <v>71</v>
      </c>
      <c r="AY1094" s="238" t="s">
        <v>152</v>
      </c>
    </row>
    <row r="1095" s="13" customFormat="1">
      <c r="A1095" s="13"/>
      <c r="B1095" s="228"/>
      <c r="C1095" s="229"/>
      <c r="D1095" s="221" t="s">
        <v>164</v>
      </c>
      <c r="E1095" s="230" t="s">
        <v>19</v>
      </c>
      <c r="F1095" s="231" t="s">
        <v>1510</v>
      </c>
      <c r="G1095" s="229"/>
      <c r="H1095" s="232">
        <v>-3.4449999999999998</v>
      </c>
      <c r="I1095" s="233"/>
      <c r="J1095" s="229"/>
      <c r="K1095" s="229"/>
      <c r="L1095" s="234"/>
      <c r="M1095" s="235"/>
      <c r="N1095" s="236"/>
      <c r="O1095" s="236"/>
      <c r="P1095" s="236"/>
      <c r="Q1095" s="236"/>
      <c r="R1095" s="236"/>
      <c r="S1095" s="236"/>
      <c r="T1095" s="237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8" t="s">
        <v>164</v>
      </c>
      <c r="AU1095" s="238" t="s">
        <v>81</v>
      </c>
      <c r="AV1095" s="13" t="s">
        <v>81</v>
      </c>
      <c r="AW1095" s="13" t="s">
        <v>33</v>
      </c>
      <c r="AX1095" s="13" t="s">
        <v>71</v>
      </c>
      <c r="AY1095" s="238" t="s">
        <v>152</v>
      </c>
    </row>
    <row r="1096" s="14" customFormat="1">
      <c r="A1096" s="14"/>
      <c r="B1096" s="239"/>
      <c r="C1096" s="240"/>
      <c r="D1096" s="221" t="s">
        <v>164</v>
      </c>
      <c r="E1096" s="241" t="s">
        <v>19</v>
      </c>
      <c r="F1096" s="242" t="s">
        <v>169</v>
      </c>
      <c r="G1096" s="240"/>
      <c r="H1096" s="243">
        <v>918.10299999999984</v>
      </c>
      <c r="I1096" s="244"/>
      <c r="J1096" s="240"/>
      <c r="K1096" s="240"/>
      <c r="L1096" s="245"/>
      <c r="M1096" s="246"/>
      <c r="N1096" s="247"/>
      <c r="O1096" s="247"/>
      <c r="P1096" s="247"/>
      <c r="Q1096" s="247"/>
      <c r="R1096" s="247"/>
      <c r="S1096" s="247"/>
      <c r="T1096" s="248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49" t="s">
        <v>164</v>
      </c>
      <c r="AU1096" s="249" t="s">
        <v>81</v>
      </c>
      <c r="AV1096" s="14" t="s">
        <v>158</v>
      </c>
      <c r="AW1096" s="14" t="s">
        <v>33</v>
      </c>
      <c r="AX1096" s="14" t="s">
        <v>79</v>
      </c>
      <c r="AY1096" s="249" t="s">
        <v>152</v>
      </c>
    </row>
    <row r="1097" s="2" customFormat="1" ht="16.5" customHeight="1">
      <c r="A1097" s="40"/>
      <c r="B1097" s="41"/>
      <c r="C1097" s="207" t="s">
        <v>1511</v>
      </c>
      <c r="D1097" s="207" t="s">
        <v>154</v>
      </c>
      <c r="E1097" s="208" t="s">
        <v>1512</v>
      </c>
      <c r="F1097" s="209" t="s">
        <v>1513</v>
      </c>
      <c r="G1097" s="210" t="s">
        <v>211</v>
      </c>
      <c r="H1097" s="211">
        <v>207.64400000000001</v>
      </c>
      <c r="I1097" s="212"/>
      <c r="J1097" s="213">
        <f>ROUND(I1097*H1097,2)</f>
        <v>0</v>
      </c>
      <c r="K1097" s="214"/>
      <c r="L1097" s="46"/>
      <c r="M1097" s="215" t="s">
        <v>19</v>
      </c>
      <c r="N1097" s="216" t="s">
        <v>42</v>
      </c>
      <c r="O1097" s="86"/>
      <c r="P1097" s="217">
        <f>O1097*H1097</f>
        <v>0</v>
      </c>
      <c r="Q1097" s="217">
        <v>0.001</v>
      </c>
      <c r="R1097" s="217">
        <f>Q1097*H1097</f>
        <v>0.20764400000000002</v>
      </c>
      <c r="S1097" s="217">
        <v>0.00031</v>
      </c>
      <c r="T1097" s="218">
        <f>S1097*H1097</f>
        <v>0.064369640000000006</v>
      </c>
      <c r="U1097" s="40"/>
      <c r="V1097" s="40"/>
      <c r="W1097" s="40"/>
      <c r="X1097" s="40"/>
      <c r="Y1097" s="40"/>
      <c r="Z1097" s="40"/>
      <c r="AA1097" s="40"/>
      <c r="AB1097" s="40"/>
      <c r="AC1097" s="40"/>
      <c r="AD1097" s="40"/>
      <c r="AE1097" s="40"/>
      <c r="AR1097" s="219" t="s">
        <v>264</v>
      </c>
      <c r="AT1097" s="219" t="s">
        <v>154</v>
      </c>
      <c r="AU1097" s="219" t="s">
        <v>81</v>
      </c>
      <c r="AY1097" s="19" t="s">
        <v>152</v>
      </c>
      <c r="BE1097" s="220">
        <f>IF(N1097="základní",J1097,0)</f>
        <v>0</v>
      </c>
      <c r="BF1097" s="220">
        <f>IF(N1097="snížená",J1097,0)</f>
        <v>0</v>
      </c>
      <c r="BG1097" s="220">
        <f>IF(N1097="zákl. přenesená",J1097,0)</f>
        <v>0</v>
      </c>
      <c r="BH1097" s="220">
        <f>IF(N1097="sníž. přenesená",J1097,0)</f>
        <v>0</v>
      </c>
      <c r="BI1097" s="220">
        <f>IF(N1097="nulová",J1097,0)</f>
        <v>0</v>
      </c>
      <c r="BJ1097" s="19" t="s">
        <v>79</v>
      </c>
      <c r="BK1097" s="220">
        <f>ROUND(I1097*H1097,2)</f>
        <v>0</v>
      </c>
      <c r="BL1097" s="19" t="s">
        <v>264</v>
      </c>
      <c r="BM1097" s="219" t="s">
        <v>1514</v>
      </c>
    </row>
    <row r="1098" s="2" customFormat="1">
      <c r="A1098" s="40"/>
      <c r="B1098" s="41"/>
      <c r="C1098" s="42"/>
      <c r="D1098" s="221" t="s">
        <v>160</v>
      </c>
      <c r="E1098" s="42"/>
      <c r="F1098" s="222" t="s">
        <v>1513</v>
      </c>
      <c r="G1098" s="42"/>
      <c r="H1098" s="42"/>
      <c r="I1098" s="223"/>
      <c r="J1098" s="42"/>
      <c r="K1098" s="42"/>
      <c r="L1098" s="46"/>
      <c r="M1098" s="224"/>
      <c r="N1098" s="225"/>
      <c r="O1098" s="86"/>
      <c r="P1098" s="86"/>
      <c r="Q1098" s="86"/>
      <c r="R1098" s="86"/>
      <c r="S1098" s="86"/>
      <c r="T1098" s="87"/>
      <c r="U1098" s="40"/>
      <c r="V1098" s="40"/>
      <c r="W1098" s="40"/>
      <c r="X1098" s="40"/>
      <c r="Y1098" s="40"/>
      <c r="Z1098" s="40"/>
      <c r="AA1098" s="40"/>
      <c r="AB1098" s="40"/>
      <c r="AC1098" s="40"/>
      <c r="AD1098" s="40"/>
      <c r="AE1098" s="40"/>
      <c r="AT1098" s="19" t="s">
        <v>160</v>
      </c>
      <c r="AU1098" s="19" t="s">
        <v>81</v>
      </c>
    </row>
    <row r="1099" s="13" customFormat="1">
      <c r="A1099" s="13"/>
      <c r="B1099" s="228"/>
      <c r="C1099" s="229"/>
      <c r="D1099" s="221" t="s">
        <v>164</v>
      </c>
      <c r="E1099" s="230" t="s">
        <v>19</v>
      </c>
      <c r="F1099" s="231" t="s">
        <v>1515</v>
      </c>
      <c r="G1099" s="229"/>
      <c r="H1099" s="232">
        <v>207.64400000000001</v>
      </c>
      <c r="I1099" s="233"/>
      <c r="J1099" s="229"/>
      <c r="K1099" s="229"/>
      <c r="L1099" s="234"/>
      <c r="M1099" s="235"/>
      <c r="N1099" s="236"/>
      <c r="O1099" s="236"/>
      <c r="P1099" s="236"/>
      <c r="Q1099" s="236"/>
      <c r="R1099" s="236"/>
      <c r="S1099" s="236"/>
      <c r="T1099" s="237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38" t="s">
        <v>164</v>
      </c>
      <c r="AU1099" s="238" t="s">
        <v>81</v>
      </c>
      <c r="AV1099" s="13" t="s">
        <v>81</v>
      </c>
      <c r="AW1099" s="13" t="s">
        <v>33</v>
      </c>
      <c r="AX1099" s="13" t="s">
        <v>79</v>
      </c>
      <c r="AY1099" s="238" t="s">
        <v>152</v>
      </c>
    </row>
    <row r="1100" s="2" customFormat="1" ht="16.5" customHeight="1">
      <c r="A1100" s="40"/>
      <c r="B1100" s="41"/>
      <c r="C1100" s="207" t="s">
        <v>1516</v>
      </c>
      <c r="D1100" s="207" t="s">
        <v>154</v>
      </c>
      <c r="E1100" s="208" t="s">
        <v>1517</v>
      </c>
      <c r="F1100" s="209" t="s">
        <v>1518</v>
      </c>
      <c r="G1100" s="210" t="s">
        <v>211</v>
      </c>
      <c r="H1100" s="211">
        <v>833.27200000000005</v>
      </c>
      <c r="I1100" s="212"/>
      <c r="J1100" s="213">
        <f>ROUND(I1100*H1100,2)</f>
        <v>0</v>
      </c>
      <c r="K1100" s="214"/>
      <c r="L1100" s="46"/>
      <c r="M1100" s="215" t="s">
        <v>19</v>
      </c>
      <c r="N1100" s="216" t="s">
        <v>42</v>
      </c>
      <c r="O1100" s="86"/>
      <c r="P1100" s="217">
        <f>O1100*H1100</f>
        <v>0</v>
      </c>
      <c r="Q1100" s="217">
        <v>0</v>
      </c>
      <c r="R1100" s="217">
        <f>Q1100*H1100</f>
        <v>0</v>
      </c>
      <c r="S1100" s="217">
        <v>0</v>
      </c>
      <c r="T1100" s="218">
        <f>S1100*H1100</f>
        <v>0</v>
      </c>
      <c r="U1100" s="40"/>
      <c r="V1100" s="40"/>
      <c r="W1100" s="40"/>
      <c r="X1100" s="40"/>
      <c r="Y1100" s="40"/>
      <c r="Z1100" s="40"/>
      <c r="AA1100" s="40"/>
      <c r="AB1100" s="40"/>
      <c r="AC1100" s="40"/>
      <c r="AD1100" s="40"/>
      <c r="AE1100" s="40"/>
      <c r="AR1100" s="219" t="s">
        <v>264</v>
      </c>
      <c r="AT1100" s="219" t="s">
        <v>154</v>
      </c>
      <c r="AU1100" s="219" t="s">
        <v>81</v>
      </c>
      <c r="AY1100" s="19" t="s">
        <v>152</v>
      </c>
      <c r="BE1100" s="220">
        <f>IF(N1100="základní",J1100,0)</f>
        <v>0</v>
      </c>
      <c r="BF1100" s="220">
        <f>IF(N1100="snížená",J1100,0)</f>
        <v>0</v>
      </c>
      <c r="BG1100" s="220">
        <f>IF(N1100="zákl. přenesená",J1100,0)</f>
        <v>0</v>
      </c>
      <c r="BH1100" s="220">
        <f>IF(N1100="sníž. přenesená",J1100,0)</f>
        <v>0</v>
      </c>
      <c r="BI1100" s="220">
        <f>IF(N1100="nulová",J1100,0)</f>
        <v>0</v>
      </c>
      <c r="BJ1100" s="19" t="s">
        <v>79</v>
      </c>
      <c r="BK1100" s="220">
        <f>ROUND(I1100*H1100,2)</f>
        <v>0</v>
      </c>
      <c r="BL1100" s="19" t="s">
        <v>264</v>
      </c>
      <c r="BM1100" s="219" t="s">
        <v>1519</v>
      </c>
    </row>
    <row r="1101" s="2" customFormat="1">
      <c r="A1101" s="40"/>
      <c r="B1101" s="41"/>
      <c r="C1101" s="42"/>
      <c r="D1101" s="221" t="s">
        <v>160</v>
      </c>
      <c r="E1101" s="42"/>
      <c r="F1101" s="222" t="s">
        <v>1518</v>
      </c>
      <c r="G1101" s="42"/>
      <c r="H1101" s="42"/>
      <c r="I1101" s="223"/>
      <c r="J1101" s="42"/>
      <c r="K1101" s="42"/>
      <c r="L1101" s="46"/>
      <c r="M1101" s="224"/>
      <c r="N1101" s="225"/>
      <c r="O1101" s="86"/>
      <c r="P1101" s="86"/>
      <c r="Q1101" s="86"/>
      <c r="R1101" s="86"/>
      <c r="S1101" s="86"/>
      <c r="T1101" s="87"/>
      <c r="U1101" s="40"/>
      <c r="V1101" s="40"/>
      <c r="W1101" s="40"/>
      <c r="X1101" s="40"/>
      <c r="Y1101" s="40"/>
      <c r="Z1101" s="40"/>
      <c r="AA1101" s="40"/>
      <c r="AB1101" s="40"/>
      <c r="AC1101" s="40"/>
      <c r="AD1101" s="40"/>
      <c r="AE1101" s="40"/>
      <c r="AT1101" s="19" t="s">
        <v>160</v>
      </c>
      <c r="AU1101" s="19" t="s">
        <v>81</v>
      </c>
    </row>
    <row r="1102" s="2" customFormat="1" ht="16.5" customHeight="1">
      <c r="A1102" s="40"/>
      <c r="B1102" s="41"/>
      <c r="C1102" s="207" t="s">
        <v>1520</v>
      </c>
      <c r="D1102" s="207" t="s">
        <v>154</v>
      </c>
      <c r="E1102" s="208" t="s">
        <v>1521</v>
      </c>
      <c r="F1102" s="209" t="s">
        <v>1522</v>
      </c>
      <c r="G1102" s="210" t="s">
        <v>211</v>
      </c>
      <c r="H1102" s="211">
        <v>207.64400000000001</v>
      </c>
      <c r="I1102" s="212"/>
      <c r="J1102" s="213">
        <f>ROUND(I1102*H1102,2)</f>
        <v>0</v>
      </c>
      <c r="K1102" s="214"/>
      <c r="L1102" s="46"/>
      <c r="M1102" s="215" t="s">
        <v>19</v>
      </c>
      <c r="N1102" s="216" t="s">
        <v>42</v>
      </c>
      <c r="O1102" s="86"/>
      <c r="P1102" s="217">
        <f>O1102*H1102</f>
        <v>0</v>
      </c>
      <c r="Q1102" s="217">
        <v>0</v>
      </c>
      <c r="R1102" s="217">
        <f>Q1102*H1102</f>
        <v>0</v>
      </c>
      <c r="S1102" s="217">
        <v>0</v>
      </c>
      <c r="T1102" s="218">
        <f>S1102*H1102</f>
        <v>0</v>
      </c>
      <c r="U1102" s="40"/>
      <c r="V1102" s="40"/>
      <c r="W1102" s="40"/>
      <c r="X1102" s="40"/>
      <c r="Y1102" s="40"/>
      <c r="Z1102" s="40"/>
      <c r="AA1102" s="40"/>
      <c r="AB1102" s="40"/>
      <c r="AC1102" s="40"/>
      <c r="AD1102" s="40"/>
      <c r="AE1102" s="40"/>
      <c r="AR1102" s="219" t="s">
        <v>264</v>
      </c>
      <c r="AT1102" s="219" t="s">
        <v>154</v>
      </c>
      <c r="AU1102" s="219" t="s">
        <v>81</v>
      </c>
      <c r="AY1102" s="19" t="s">
        <v>152</v>
      </c>
      <c r="BE1102" s="220">
        <f>IF(N1102="základní",J1102,0)</f>
        <v>0</v>
      </c>
      <c r="BF1102" s="220">
        <f>IF(N1102="snížená",J1102,0)</f>
        <v>0</v>
      </c>
      <c r="BG1102" s="220">
        <f>IF(N1102="zákl. přenesená",J1102,0)</f>
        <v>0</v>
      </c>
      <c r="BH1102" s="220">
        <f>IF(N1102="sníž. přenesená",J1102,0)</f>
        <v>0</v>
      </c>
      <c r="BI1102" s="220">
        <f>IF(N1102="nulová",J1102,0)</f>
        <v>0</v>
      </c>
      <c r="BJ1102" s="19" t="s">
        <v>79</v>
      </c>
      <c r="BK1102" s="220">
        <f>ROUND(I1102*H1102,2)</f>
        <v>0</v>
      </c>
      <c r="BL1102" s="19" t="s">
        <v>264</v>
      </c>
      <c r="BM1102" s="219" t="s">
        <v>1523</v>
      </c>
    </row>
    <row r="1103" s="2" customFormat="1">
      <c r="A1103" s="40"/>
      <c r="B1103" s="41"/>
      <c r="C1103" s="42"/>
      <c r="D1103" s="221" t="s">
        <v>160</v>
      </c>
      <c r="E1103" s="42"/>
      <c r="F1103" s="222" t="s">
        <v>1522</v>
      </c>
      <c r="G1103" s="42"/>
      <c r="H1103" s="42"/>
      <c r="I1103" s="223"/>
      <c r="J1103" s="42"/>
      <c r="K1103" s="42"/>
      <c r="L1103" s="46"/>
      <c r="M1103" s="224"/>
      <c r="N1103" s="225"/>
      <c r="O1103" s="86"/>
      <c r="P1103" s="86"/>
      <c r="Q1103" s="86"/>
      <c r="R1103" s="86"/>
      <c r="S1103" s="86"/>
      <c r="T1103" s="87"/>
      <c r="U1103" s="40"/>
      <c r="V1103" s="40"/>
      <c r="W1103" s="40"/>
      <c r="X1103" s="40"/>
      <c r="Y1103" s="40"/>
      <c r="Z1103" s="40"/>
      <c r="AA1103" s="40"/>
      <c r="AB1103" s="40"/>
      <c r="AC1103" s="40"/>
      <c r="AD1103" s="40"/>
      <c r="AE1103" s="40"/>
      <c r="AT1103" s="19" t="s">
        <v>160</v>
      </c>
      <c r="AU1103" s="19" t="s">
        <v>81</v>
      </c>
    </row>
    <row r="1104" s="2" customFormat="1" ht="16.5" customHeight="1">
      <c r="A1104" s="40"/>
      <c r="B1104" s="41"/>
      <c r="C1104" s="207" t="s">
        <v>1524</v>
      </c>
      <c r="D1104" s="207" t="s">
        <v>154</v>
      </c>
      <c r="E1104" s="208" t="s">
        <v>1525</v>
      </c>
      <c r="F1104" s="209" t="s">
        <v>1526</v>
      </c>
      <c r="G1104" s="210" t="s">
        <v>211</v>
      </c>
      <c r="H1104" s="211">
        <v>259.23000000000002</v>
      </c>
      <c r="I1104" s="212"/>
      <c r="J1104" s="213">
        <f>ROUND(I1104*H1104,2)</f>
        <v>0</v>
      </c>
      <c r="K1104" s="214"/>
      <c r="L1104" s="46"/>
      <c r="M1104" s="215" t="s">
        <v>19</v>
      </c>
      <c r="N1104" s="216" t="s">
        <v>42</v>
      </c>
      <c r="O1104" s="86"/>
      <c r="P1104" s="217">
        <f>O1104*H1104</f>
        <v>0</v>
      </c>
      <c r="Q1104" s="217">
        <v>0</v>
      </c>
      <c r="R1104" s="217">
        <f>Q1104*H1104</f>
        <v>0</v>
      </c>
      <c r="S1104" s="217">
        <v>0</v>
      </c>
      <c r="T1104" s="218">
        <f>S1104*H1104</f>
        <v>0</v>
      </c>
      <c r="U1104" s="40"/>
      <c r="V1104" s="40"/>
      <c r="W1104" s="40"/>
      <c r="X1104" s="40"/>
      <c r="Y1104" s="40"/>
      <c r="Z1104" s="40"/>
      <c r="AA1104" s="40"/>
      <c r="AB1104" s="40"/>
      <c r="AC1104" s="40"/>
      <c r="AD1104" s="40"/>
      <c r="AE1104" s="40"/>
      <c r="AR1104" s="219" t="s">
        <v>264</v>
      </c>
      <c r="AT1104" s="219" t="s">
        <v>154</v>
      </c>
      <c r="AU1104" s="219" t="s">
        <v>81</v>
      </c>
      <c r="AY1104" s="19" t="s">
        <v>152</v>
      </c>
      <c r="BE1104" s="220">
        <f>IF(N1104="základní",J1104,0)</f>
        <v>0</v>
      </c>
      <c r="BF1104" s="220">
        <f>IF(N1104="snížená",J1104,0)</f>
        <v>0</v>
      </c>
      <c r="BG1104" s="220">
        <f>IF(N1104="zákl. přenesená",J1104,0)</f>
        <v>0</v>
      </c>
      <c r="BH1104" s="220">
        <f>IF(N1104="sníž. přenesená",J1104,0)</f>
        <v>0</v>
      </c>
      <c r="BI1104" s="220">
        <f>IF(N1104="nulová",J1104,0)</f>
        <v>0</v>
      </c>
      <c r="BJ1104" s="19" t="s">
        <v>79</v>
      </c>
      <c r="BK1104" s="220">
        <f>ROUND(I1104*H1104,2)</f>
        <v>0</v>
      </c>
      <c r="BL1104" s="19" t="s">
        <v>264</v>
      </c>
      <c r="BM1104" s="219" t="s">
        <v>1527</v>
      </c>
    </row>
    <row r="1105" s="2" customFormat="1">
      <c r="A1105" s="40"/>
      <c r="B1105" s="41"/>
      <c r="C1105" s="42"/>
      <c r="D1105" s="221" t="s">
        <v>160</v>
      </c>
      <c r="E1105" s="42"/>
      <c r="F1105" s="222" t="s">
        <v>1526</v>
      </c>
      <c r="G1105" s="42"/>
      <c r="H1105" s="42"/>
      <c r="I1105" s="223"/>
      <c r="J1105" s="42"/>
      <c r="K1105" s="42"/>
      <c r="L1105" s="46"/>
      <c r="M1105" s="224"/>
      <c r="N1105" s="225"/>
      <c r="O1105" s="86"/>
      <c r="P1105" s="86"/>
      <c r="Q1105" s="86"/>
      <c r="R1105" s="86"/>
      <c r="S1105" s="86"/>
      <c r="T1105" s="87"/>
      <c r="U1105" s="40"/>
      <c r="V1105" s="40"/>
      <c r="W1105" s="40"/>
      <c r="X1105" s="40"/>
      <c r="Y1105" s="40"/>
      <c r="Z1105" s="40"/>
      <c r="AA1105" s="40"/>
      <c r="AB1105" s="40"/>
      <c r="AC1105" s="40"/>
      <c r="AD1105" s="40"/>
      <c r="AE1105" s="40"/>
      <c r="AT1105" s="19" t="s">
        <v>160</v>
      </c>
      <c r="AU1105" s="19" t="s">
        <v>81</v>
      </c>
    </row>
    <row r="1106" s="13" customFormat="1">
      <c r="A1106" s="13"/>
      <c r="B1106" s="228"/>
      <c r="C1106" s="229"/>
      <c r="D1106" s="221" t="s">
        <v>164</v>
      </c>
      <c r="E1106" s="230" t="s">
        <v>19</v>
      </c>
      <c r="F1106" s="231" t="s">
        <v>1528</v>
      </c>
      <c r="G1106" s="229"/>
      <c r="H1106" s="232">
        <v>259.23000000000002</v>
      </c>
      <c r="I1106" s="233"/>
      <c r="J1106" s="229"/>
      <c r="K1106" s="229"/>
      <c r="L1106" s="234"/>
      <c r="M1106" s="235"/>
      <c r="N1106" s="236"/>
      <c r="O1106" s="236"/>
      <c r="P1106" s="236"/>
      <c r="Q1106" s="236"/>
      <c r="R1106" s="236"/>
      <c r="S1106" s="236"/>
      <c r="T1106" s="237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38" t="s">
        <v>164</v>
      </c>
      <c r="AU1106" s="238" t="s">
        <v>81</v>
      </c>
      <c r="AV1106" s="13" t="s">
        <v>81</v>
      </c>
      <c r="AW1106" s="13" t="s">
        <v>33</v>
      </c>
      <c r="AX1106" s="13" t="s">
        <v>79</v>
      </c>
      <c r="AY1106" s="238" t="s">
        <v>152</v>
      </c>
    </row>
    <row r="1107" s="2" customFormat="1" ht="24.15" customHeight="1">
      <c r="A1107" s="40"/>
      <c r="B1107" s="41"/>
      <c r="C1107" s="207" t="s">
        <v>1529</v>
      </c>
      <c r="D1107" s="207" t="s">
        <v>154</v>
      </c>
      <c r="E1107" s="208" t="s">
        <v>1530</v>
      </c>
      <c r="F1107" s="209" t="s">
        <v>1531</v>
      </c>
      <c r="G1107" s="210" t="s">
        <v>211</v>
      </c>
      <c r="H1107" s="211">
        <v>98.469999999999999</v>
      </c>
      <c r="I1107" s="212"/>
      <c r="J1107" s="213">
        <f>ROUND(I1107*H1107,2)</f>
        <v>0</v>
      </c>
      <c r="K1107" s="214"/>
      <c r="L1107" s="46"/>
      <c r="M1107" s="215" t="s">
        <v>19</v>
      </c>
      <c r="N1107" s="216" t="s">
        <v>42</v>
      </c>
      <c r="O1107" s="86"/>
      <c r="P1107" s="217">
        <f>O1107*H1107</f>
        <v>0</v>
      </c>
      <c r="Q1107" s="217">
        <v>0</v>
      </c>
      <c r="R1107" s="217">
        <f>Q1107*H1107</f>
        <v>0</v>
      </c>
      <c r="S1107" s="217">
        <v>0</v>
      </c>
      <c r="T1107" s="218">
        <f>S1107*H1107</f>
        <v>0</v>
      </c>
      <c r="U1107" s="40"/>
      <c r="V1107" s="40"/>
      <c r="W1107" s="40"/>
      <c r="X1107" s="40"/>
      <c r="Y1107" s="40"/>
      <c r="Z1107" s="40"/>
      <c r="AA1107" s="40"/>
      <c r="AB1107" s="40"/>
      <c r="AC1107" s="40"/>
      <c r="AD1107" s="40"/>
      <c r="AE1107" s="40"/>
      <c r="AR1107" s="219" t="s">
        <v>264</v>
      </c>
      <c r="AT1107" s="219" t="s">
        <v>154</v>
      </c>
      <c r="AU1107" s="219" t="s">
        <v>81</v>
      </c>
      <c r="AY1107" s="19" t="s">
        <v>152</v>
      </c>
      <c r="BE1107" s="220">
        <f>IF(N1107="základní",J1107,0)</f>
        <v>0</v>
      </c>
      <c r="BF1107" s="220">
        <f>IF(N1107="snížená",J1107,0)</f>
        <v>0</v>
      </c>
      <c r="BG1107" s="220">
        <f>IF(N1107="zákl. přenesená",J1107,0)</f>
        <v>0</v>
      </c>
      <c r="BH1107" s="220">
        <f>IF(N1107="sníž. přenesená",J1107,0)</f>
        <v>0</v>
      </c>
      <c r="BI1107" s="220">
        <f>IF(N1107="nulová",J1107,0)</f>
        <v>0</v>
      </c>
      <c r="BJ1107" s="19" t="s">
        <v>79</v>
      </c>
      <c r="BK1107" s="220">
        <f>ROUND(I1107*H1107,2)</f>
        <v>0</v>
      </c>
      <c r="BL1107" s="19" t="s">
        <v>264</v>
      </c>
      <c r="BM1107" s="219" t="s">
        <v>1532</v>
      </c>
    </row>
    <row r="1108" s="2" customFormat="1">
      <c r="A1108" s="40"/>
      <c r="B1108" s="41"/>
      <c r="C1108" s="42"/>
      <c r="D1108" s="221" t="s">
        <v>160</v>
      </c>
      <c r="E1108" s="42"/>
      <c r="F1108" s="222" t="s">
        <v>1531</v>
      </c>
      <c r="G1108" s="42"/>
      <c r="H1108" s="42"/>
      <c r="I1108" s="223"/>
      <c r="J1108" s="42"/>
      <c r="K1108" s="42"/>
      <c r="L1108" s="46"/>
      <c r="M1108" s="224"/>
      <c r="N1108" s="225"/>
      <c r="O1108" s="86"/>
      <c r="P1108" s="86"/>
      <c r="Q1108" s="86"/>
      <c r="R1108" s="86"/>
      <c r="S1108" s="86"/>
      <c r="T1108" s="87"/>
      <c r="U1108" s="40"/>
      <c r="V1108" s="40"/>
      <c r="W1108" s="40"/>
      <c r="X1108" s="40"/>
      <c r="Y1108" s="40"/>
      <c r="Z1108" s="40"/>
      <c r="AA1108" s="40"/>
      <c r="AB1108" s="40"/>
      <c r="AC1108" s="40"/>
      <c r="AD1108" s="40"/>
      <c r="AE1108" s="40"/>
      <c r="AT1108" s="19" t="s">
        <v>160</v>
      </c>
      <c r="AU1108" s="19" t="s">
        <v>81</v>
      </c>
    </row>
    <row r="1109" s="2" customFormat="1" ht="16.5" customHeight="1">
      <c r="A1109" s="40"/>
      <c r="B1109" s="41"/>
      <c r="C1109" s="261" t="s">
        <v>1533</v>
      </c>
      <c r="D1109" s="261" t="s">
        <v>265</v>
      </c>
      <c r="E1109" s="262" t="s">
        <v>1534</v>
      </c>
      <c r="F1109" s="263" t="s">
        <v>1535</v>
      </c>
      <c r="G1109" s="264" t="s">
        <v>211</v>
      </c>
      <c r="H1109" s="265">
        <v>375.89999999999998</v>
      </c>
      <c r="I1109" s="266"/>
      <c r="J1109" s="267">
        <f>ROUND(I1109*H1109,2)</f>
        <v>0</v>
      </c>
      <c r="K1109" s="268"/>
      <c r="L1109" s="269"/>
      <c r="M1109" s="270" t="s">
        <v>19</v>
      </c>
      <c r="N1109" s="271" t="s">
        <v>42</v>
      </c>
      <c r="O1109" s="86"/>
      <c r="P1109" s="217">
        <f>O1109*H1109</f>
        <v>0</v>
      </c>
      <c r="Q1109" s="217">
        <v>0</v>
      </c>
      <c r="R1109" s="217">
        <f>Q1109*H1109</f>
        <v>0</v>
      </c>
      <c r="S1109" s="217">
        <v>0</v>
      </c>
      <c r="T1109" s="218">
        <f>S1109*H1109</f>
        <v>0</v>
      </c>
      <c r="U1109" s="40"/>
      <c r="V1109" s="40"/>
      <c r="W1109" s="40"/>
      <c r="X1109" s="40"/>
      <c r="Y1109" s="40"/>
      <c r="Z1109" s="40"/>
      <c r="AA1109" s="40"/>
      <c r="AB1109" s="40"/>
      <c r="AC1109" s="40"/>
      <c r="AD1109" s="40"/>
      <c r="AE1109" s="40"/>
      <c r="AR1109" s="219" t="s">
        <v>381</v>
      </c>
      <c r="AT1109" s="219" t="s">
        <v>265</v>
      </c>
      <c r="AU1109" s="219" t="s">
        <v>81</v>
      </c>
      <c r="AY1109" s="19" t="s">
        <v>152</v>
      </c>
      <c r="BE1109" s="220">
        <f>IF(N1109="základní",J1109,0)</f>
        <v>0</v>
      </c>
      <c r="BF1109" s="220">
        <f>IF(N1109="snížená",J1109,0)</f>
        <v>0</v>
      </c>
      <c r="BG1109" s="220">
        <f>IF(N1109="zákl. přenesená",J1109,0)</f>
        <v>0</v>
      </c>
      <c r="BH1109" s="220">
        <f>IF(N1109="sníž. přenesená",J1109,0)</f>
        <v>0</v>
      </c>
      <c r="BI1109" s="220">
        <f>IF(N1109="nulová",J1109,0)</f>
        <v>0</v>
      </c>
      <c r="BJ1109" s="19" t="s">
        <v>79</v>
      </c>
      <c r="BK1109" s="220">
        <f>ROUND(I1109*H1109,2)</f>
        <v>0</v>
      </c>
      <c r="BL1109" s="19" t="s">
        <v>264</v>
      </c>
      <c r="BM1109" s="219" t="s">
        <v>1536</v>
      </c>
    </row>
    <row r="1110" s="2" customFormat="1">
      <c r="A1110" s="40"/>
      <c r="B1110" s="41"/>
      <c r="C1110" s="42"/>
      <c r="D1110" s="221" t="s">
        <v>160</v>
      </c>
      <c r="E1110" s="42"/>
      <c r="F1110" s="222" t="s">
        <v>1535</v>
      </c>
      <c r="G1110" s="42"/>
      <c r="H1110" s="42"/>
      <c r="I1110" s="223"/>
      <c r="J1110" s="42"/>
      <c r="K1110" s="42"/>
      <c r="L1110" s="46"/>
      <c r="M1110" s="224"/>
      <c r="N1110" s="225"/>
      <c r="O1110" s="86"/>
      <c r="P1110" s="86"/>
      <c r="Q1110" s="86"/>
      <c r="R1110" s="86"/>
      <c r="S1110" s="86"/>
      <c r="T1110" s="87"/>
      <c r="U1110" s="40"/>
      <c r="V1110" s="40"/>
      <c r="W1110" s="40"/>
      <c r="X1110" s="40"/>
      <c r="Y1110" s="40"/>
      <c r="Z1110" s="40"/>
      <c r="AA1110" s="40"/>
      <c r="AB1110" s="40"/>
      <c r="AC1110" s="40"/>
      <c r="AD1110" s="40"/>
      <c r="AE1110" s="40"/>
      <c r="AT1110" s="19" t="s">
        <v>160</v>
      </c>
      <c r="AU1110" s="19" t="s">
        <v>81</v>
      </c>
    </row>
    <row r="1111" s="13" customFormat="1">
      <c r="A1111" s="13"/>
      <c r="B1111" s="228"/>
      <c r="C1111" s="229"/>
      <c r="D1111" s="221" t="s">
        <v>164</v>
      </c>
      <c r="E1111" s="230" t="s">
        <v>19</v>
      </c>
      <c r="F1111" s="231" t="s">
        <v>1537</v>
      </c>
      <c r="G1111" s="229"/>
      <c r="H1111" s="232">
        <v>358</v>
      </c>
      <c r="I1111" s="233"/>
      <c r="J1111" s="229"/>
      <c r="K1111" s="229"/>
      <c r="L1111" s="234"/>
      <c r="M1111" s="235"/>
      <c r="N1111" s="236"/>
      <c r="O1111" s="236"/>
      <c r="P1111" s="236"/>
      <c r="Q1111" s="236"/>
      <c r="R1111" s="236"/>
      <c r="S1111" s="236"/>
      <c r="T1111" s="237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38" t="s">
        <v>164</v>
      </c>
      <c r="AU1111" s="238" t="s">
        <v>81</v>
      </c>
      <c r="AV1111" s="13" t="s">
        <v>81</v>
      </c>
      <c r="AW1111" s="13" t="s">
        <v>33</v>
      </c>
      <c r="AX1111" s="13" t="s">
        <v>71</v>
      </c>
      <c r="AY1111" s="238" t="s">
        <v>152</v>
      </c>
    </row>
    <row r="1112" s="13" customFormat="1">
      <c r="A1112" s="13"/>
      <c r="B1112" s="228"/>
      <c r="C1112" s="229"/>
      <c r="D1112" s="221" t="s">
        <v>164</v>
      </c>
      <c r="E1112" s="230" t="s">
        <v>19</v>
      </c>
      <c r="F1112" s="231" t="s">
        <v>1538</v>
      </c>
      <c r="G1112" s="229"/>
      <c r="H1112" s="232">
        <v>375.89999999999998</v>
      </c>
      <c r="I1112" s="233"/>
      <c r="J1112" s="229"/>
      <c r="K1112" s="229"/>
      <c r="L1112" s="234"/>
      <c r="M1112" s="235"/>
      <c r="N1112" s="236"/>
      <c r="O1112" s="236"/>
      <c r="P1112" s="236"/>
      <c r="Q1112" s="236"/>
      <c r="R1112" s="236"/>
      <c r="S1112" s="236"/>
      <c r="T1112" s="237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38" t="s">
        <v>164</v>
      </c>
      <c r="AU1112" s="238" t="s">
        <v>81</v>
      </c>
      <c r="AV1112" s="13" t="s">
        <v>81</v>
      </c>
      <c r="AW1112" s="13" t="s">
        <v>33</v>
      </c>
      <c r="AX1112" s="13" t="s">
        <v>79</v>
      </c>
      <c r="AY1112" s="238" t="s">
        <v>152</v>
      </c>
    </row>
    <row r="1113" s="2" customFormat="1" ht="16.5" customHeight="1">
      <c r="A1113" s="40"/>
      <c r="B1113" s="41"/>
      <c r="C1113" s="207" t="s">
        <v>1539</v>
      </c>
      <c r="D1113" s="207" t="s">
        <v>154</v>
      </c>
      <c r="E1113" s="208" t="s">
        <v>1540</v>
      </c>
      <c r="F1113" s="209" t="s">
        <v>1541</v>
      </c>
      <c r="G1113" s="210" t="s">
        <v>211</v>
      </c>
      <c r="H1113" s="211">
        <v>982.16899999999998</v>
      </c>
      <c r="I1113" s="212"/>
      <c r="J1113" s="213">
        <f>ROUND(I1113*H1113,2)</f>
        <v>0</v>
      </c>
      <c r="K1113" s="214"/>
      <c r="L1113" s="46"/>
      <c r="M1113" s="215" t="s">
        <v>19</v>
      </c>
      <c r="N1113" s="216" t="s">
        <v>42</v>
      </c>
      <c r="O1113" s="86"/>
      <c r="P1113" s="217">
        <f>O1113*H1113</f>
        <v>0</v>
      </c>
      <c r="Q1113" s="217">
        <v>0.00020000000000000001</v>
      </c>
      <c r="R1113" s="217">
        <f>Q1113*H1113</f>
        <v>0.19643380000000002</v>
      </c>
      <c r="S1113" s="217">
        <v>0</v>
      </c>
      <c r="T1113" s="218">
        <f>S1113*H1113</f>
        <v>0</v>
      </c>
      <c r="U1113" s="40"/>
      <c r="V1113" s="40"/>
      <c r="W1113" s="40"/>
      <c r="X1113" s="40"/>
      <c r="Y1113" s="40"/>
      <c r="Z1113" s="40"/>
      <c r="AA1113" s="40"/>
      <c r="AB1113" s="40"/>
      <c r="AC1113" s="40"/>
      <c r="AD1113" s="40"/>
      <c r="AE1113" s="40"/>
      <c r="AR1113" s="219" t="s">
        <v>264</v>
      </c>
      <c r="AT1113" s="219" t="s">
        <v>154</v>
      </c>
      <c r="AU1113" s="219" t="s">
        <v>81</v>
      </c>
      <c r="AY1113" s="19" t="s">
        <v>152</v>
      </c>
      <c r="BE1113" s="220">
        <f>IF(N1113="základní",J1113,0)</f>
        <v>0</v>
      </c>
      <c r="BF1113" s="220">
        <f>IF(N1113="snížená",J1113,0)</f>
        <v>0</v>
      </c>
      <c r="BG1113" s="220">
        <f>IF(N1113="zákl. přenesená",J1113,0)</f>
        <v>0</v>
      </c>
      <c r="BH1113" s="220">
        <f>IF(N1113="sníž. přenesená",J1113,0)</f>
        <v>0</v>
      </c>
      <c r="BI1113" s="220">
        <f>IF(N1113="nulová",J1113,0)</f>
        <v>0</v>
      </c>
      <c r="BJ1113" s="19" t="s">
        <v>79</v>
      </c>
      <c r="BK1113" s="220">
        <f>ROUND(I1113*H1113,2)</f>
        <v>0</v>
      </c>
      <c r="BL1113" s="19" t="s">
        <v>264</v>
      </c>
      <c r="BM1113" s="219" t="s">
        <v>1542</v>
      </c>
    </row>
    <row r="1114" s="2" customFormat="1">
      <c r="A1114" s="40"/>
      <c r="B1114" s="41"/>
      <c r="C1114" s="42"/>
      <c r="D1114" s="221" t="s">
        <v>160</v>
      </c>
      <c r="E1114" s="42"/>
      <c r="F1114" s="222" t="s">
        <v>1541</v>
      </c>
      <c r="G1114" s="42"/>
      <c r="H1114" s="42"/>
      <c r="I1114" s="223"/>
      <c r="J1114" s="42"/>
      <c r="K1114" s="42"/>
      <c r="L1114" s="46"/>
      <c r="M1114" s="224"/>
      <c r="N1114" s="225"/>
      <c r="O1114" s="86"/>
      <c r="P1114" s="86"/>
      <c r="Q1114" s="86"/>
      <c r="R1114" s="86"/>
      <c r="S1114" s="86"/>
      <c r="T1114" s="87"/>
      <c r="U1114" s="40"/>
      <c r="V1114" s="40"/>
      <c r="W1114" s="40"/>
      <c r="X1114" s="40"/>
      <c r="Y1114" s="40"/>
      <c r="Z1114" s="40"/>
      <c r="AA1114" s="40"/>
      <c r="AB1114" s="40"/>
      <c r="AC1114" s="40"/>
      <c r="AD1114" s="40"/>
      <c r="AE1114" s="40"/>
      <c r="AT1114" s="19" t="s">
        <v>160</v>
      </c>
      <c r="AU1114" s="19" t="s">
        <v>81</v>
      </c>
    </row>
    <row r="1115" s="2" customFormat="1" ht="16.5" customHeight="1">
      <c r="A1115" s="40"/>
      <c r="B1115" s="41"/>
      <c r="C1115" s="207" t="s">
        <v>1543</v>
      </c>
      <c r="D1115" s="207" t="s">
        <v>154</v>
      </c>
      <c r="E1115" s="208" t="s">
        <v>1544</v>
      </c>
      <c r="F1115" s="209" t="s">
        <v>1545</v>
      </c>
      <c r="G1115" s="210" t="s">
        <v>211</v>
      </c>
      <c r="H1115" s="211">
        <v>233.64400000000001</v>
      </c>
      <c r="I1115" s="212"/>
      <c r="J1115" s="213">
        <f>ROUND(I1115*H1115,2)</f>
        <v>0</v>
      </c>
      <c r="K1115" s="214"/>
      <c r="L1115" s="46"/>
      <c r="M1115" s="215" t="s">
        <v>19</v>
      </c>
      <c r="N1115" s="216" t="s">
        <v>42</v>
      </c>
      <c r="O1115" s="86"/>
      <c r="P1115" s="217">
        <f>O1115*H1115</f>
        <v>0</v>
      </c>
      <c r="Q1115" s="217">
        <v>0.00020000000000000001</v>
      </c>
      <c r="R1115" s="217">
        <f>Q1115*H1115</f>
        <v>0.046728800000000001</v>
      </c>
      <c r="S1115" s="217">
        <v>0</v>
      </c>
      <c r="T1115" s="218">
        <f>S1115*H1115</f>
        <v>0</v>
      </c>
      <c r="U1115" s="40"/>
      <c r="V1115" s="40"/>
      <c r="W1115" s="40"/>
      <c r="X1115" s="40"/>
      <c r="Y1115" s="40"/>
      <c r="Z1115" s="40"/>
      <c r="AA1115" s="40"/>
      <c r="AB1115" s="40"/>
      <c r="AC1115" s="40"/>
      <c r="AD1115" s="40"/>
      <c r="AE1115" s="40"/>
      <c r="AR1115" s="219" t="s">
        <v>264</v>
      </c>
      <c r="AT1115" s="219" t="s">
        <v>154</v>
      </c>
      <c r="AU1115" s="219" t="s">
        <v>81</v>
      </c>
      <c r="AY1115" s="19" t="s">
        <v>152</v>
      </c>
      <c r="BE1115" s="220">
        <f>IF(N1115="základní",J1115,0)</f>
        <v>0</v>
      </c>
      <c r="BF1115" s="220">
        <f>IF(N1115="snížená",J1115,0)</f>
        <v>0</v>
      </c>
      <c r="BG1115" s="220">
        <f>IF(N1115="zákl. přenesená",J1115,0)</f>
        <v>0</v>
      </c>
      <c r="BH1115" s="220">
        <f>IF(N1115="sníž. přenesená",J1115,0)</f>
        <v>0</v>
      </c>
      <c r="BI1115" s="220">
        <f>IF(N1115="nulová",J1115,0)</f>
        <v>0</v>
      </c>
      <c r="BJ1115" s="19" t="s">
        <v>79</v>
      </c>
      <c r="BK1115" s="220">
        <f>ROUND(I1115*H1115,2)</f>
        <v>0</v>
      </c>
      <c r="BL1115" s="19" t="s">
        <v>264</v>
      </c>
      <c r="BM1115" s="219" t="s">
        <v>1546</v>
      </c>
    </row>
    <row r="1116" s="2" customFormat="1">
      <c r="A1116" s="40"/>
      <c r="B1116" s="41"/>
      <c r="C1116" s="42"/>
      <c r="D1116" s="221" t="s">
        <v>160</v>
      </c>
      <c r="E1116" s="42"/>
      <c r="F1116" s="222" t="s">
        <v>1545</v>
      </c>
      <c r="G1116" s="42"/>
      <c r="H1116" s="42"/>
      <c r="I1116" s="223"/>
      <c r="J1116" s="42"/>
      <c r="K1116" s="42"/>
      <c r="L1116" s="46"/>
      <c r="M1116" s="224"/>
      <c r="N1116" s="225"/>
      <c r="O1116" s="86"/>
      <c r="P1116" s="86"/>
      <c r="Q1116" s="86"/>
      <c r="R1116" s="86"/>
      <c r="S1116" s="86"/>
      <c r="T1116" s="87"/>
      <c r="U1116" s="40"/>
      <c r="V1116" s="40"/>
      <c r="W1116" s="40"/>
      <c r="X1116" s="40"/>
      <c r="Y1116" s="40"/>
      <c r="Z1116" s="40"/>
      <c r="AA1116" s="40"/>
      <c r="AB1116" s="40"/>
      <c r="AC1116" s="40"/>
      <c r="AD1116" s="40"/>
      <c r="AE1116" s="40"/>
      <c r="AT1116" s="19" t="s">
        <v>160</v>
      </c>
      <c r="AU1116" s="19" t="s">
        <v>81</v>
      </c>
    </row>
    <row r="1117" s="2" customFormat="1" ht="24.15" customHeight="1">
      <c r="A1117" s="40"/>
      <c r="B1117" s="41"/>
      <c r="C1117" s="207" t="s">
        <v>1547</v>
      </c>
      <c r="D1117" s="207" t="s">
        <v>154</v>
      </c>
      <c r="E1117" s="208" t="s">
        <v>1548</v>
      </c>
      <c r="F1117" s="209" t="s">
        <v>1549</v>
      </c>
      <c r="G1117" s="210" t="s">
        <v>211</v>
      </c>
      <c r="H1117" s="211">
        <v>1067.8489999999999</v>
      </c>
      <c r="I1117" s="212"/>
      <c r="J1117" s="213">
        <f>ROUND(I1117*H1117,2)</f>
        <v>0</v>
      </c>
      <c r="K1117" s="214"/>
      <c r="L1117" s="46"/>
      <c r="M1117" s="215" t="s">
        <v>19</v>
      </c>
      <c r="N1117" s="216" t="s">
        <v>42</v>
      </c>
      <c r="O1117" s="86"/>
      <c r="P1117" s="217">
        <f>O1117*H1117</f>
        <v>0</v>
      </c>
      <c r="Q1117" s="217">
        <v>0.00029</v>
      </c>
      <c r="R1117" s="217">
        <f>Q1117*H1117</f>
        <v>0.30967621000000001</v>
      </c>
      <c r="S1117" s="217">
        <v>0</v>
      </c>
      <c r="T1117" s="218">
        <f>S1117*H1117</f>
        <v>0</v>
      </c>
      <c r="U1117" s="40"/>
      <c r="V1117" s="40"/>
      <c r="W1117" s="40"/>
      <c r="X1117" s="40"/>
      <c r="Y1117" s="40"/>
      <c r="Z1117" s="40"/>
      <c r="AA1117" s="40"/>
      <c r="AB1117" s="40"/>
      <c r="AC1117" s="40"/>
      <c r="AD1117" s="40"/>
      <c r="AE1117" s="40"/>
      <c r="AR1117" s="219" t="s">
        <v>264</v>
      </c>
      <c r="AT1117" s="219" t="s">
        <v>154</v>
      </c>
      <c r="AU1117" s="219" t="s">
        <v>81</v>
      </c>
      <c r="AY1117" s="19" t="s">
        <v>152</v>
      </c>
      <c r="BE1117" s="220">
        <f>IF(N1117="základní",J1117,0)</f>
        <v>0</v>
      </c>
      <c r="BF1117" s="220">
        <f>IF(N1117="snížená",J1117,0)</f>
        <v>0</v>
      </c>
      <c r="BG1117" s="220">
        <f>IF(N1117="zákl. přenesená",J1117,0)</f>
        <v>0</v>
      </c>
      <c r="BH1117" s="220">
        <f>IF(N1117="sníž. přenesená",J1117,0)</f>
        <v>0</v>
      </c>
      <c r="BI1117" s="220">
        <f>IF(N1117="nulová",J1117,0)</f>
        <v>0</v>
      </c>
      <c r="BJ1117" s="19" t="s">
        <v>79</v>
      </c>
      <c r="BK1117" s="220">
        <f>ROUND(I1117*H1117,2)</f>
        <v>0</v>
      </c>
      <c r="BL1117" s="19" t="s">
        <v>264</v>
      </c>
      <c r="BM1117" s="219" t="s">
        <v>1550</v>
      </c>
    </row>
    <row r="1118" s="2" customFormat="1">
      <c r="A1118" s="40"/>
      <c r="B1118" s="41"/>
      <c r="C1118" s="42"/>
      <c r="D1118" s="221" t="s">
        <v>160</v>
      </c>
      <c r="E1118" s="42"/>
      <c r="F1118" s="222" t="s">
        <v>1549</v>
      </c>
      <c r="G1118" s="42"/>
      <c r="H1118" s="42"/>
      <c r="I1118" s="223"/>
      <c r="J1118" s="42"/>
      <c r="K1118" s="42"/>
      <c r="L1118" s="46"/>
      <c r="M1118" s="224"/>
      <c r="N1118" s="225"/>
      <c r="O1118" s="86"/>
      <c r="P1118" s="86"/>
      <c r="Q1118" s="86"/>
      <c r="R1118" s="86"/>
      <c r="S1118" s="86"/>
      <c r="T1118" s="87"/>
      <c r="U1118" s="40"/>
      <c r="V1118" s="40"/>
      <c r="W1118" s="40"/>
      <c r="X1118" s="40"/>
      <c r="Y1118" s="40"/>
      <c r="Z1118" s="40"/>
      <c r="AA1118" s="40"/>
      <c r="AB1118" s="40"/>
      <c r="AC1118" s="40"/>
      <c r="AD1118" s="40"/>
      <c r="AE1118" s="40"/>
      <c r="AT1118" s="19" t="s">
        <v>160</v>
      </c>
      <c r="AU1118" s="19" t="s">
        <v>81</v>
      </c>
    </row>
    <row r="1119" s="13" customFormat="1">
      <c r="A1119" s="13"/>
      <c r="B1119" s="228"/>
      <c r="C1119" s="229"/>
      <c r="D1119" s="221" t="s">
        <v>164</v>
      </c>
      <c r="E1119" s="230" t="s">
        <v>19</v>
      </c>
      <c r="F1119" s="231" t="s">
        <v>1551</v>
      </c>
      <c r="G1119" s="229"/>
      <c r="H1119" s="232">
        <v>18.280000000000001</v>
      </c>
      <c r="I1119" s="233"/>
      <c r="J1119" s="229"/>
      <c r="K1119" s="229"/>
      <c r="L1119" s="234"/>
      <c r="M1119" s="235"/>
      <c r="N1119" s="236"/>
      <c r="O1119" s="236"/>
      <c r="P1119" s="236"/>
      <c r="Q1119" s="236"/>
      <c r="R1119" s="236"/>
      <c r="S1119" s="236"/>
      <c r="T1119" s="237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38" t="s">
        <v>164</v>
      </c>
      <c r="AU1119" s="238" t="s">
        <v>81</v>
      </c>
      <c r="AV1119" s="13" t="s">
        <v>81</v>
      </c>
      <c r="AW1119" s="13" t="s">
        <v>33</v>
      </c>
      <c r="AX1119" s="13" t="s">
        <v>71</v>
      </c>
      <c r="AY1119" s="238" t="s">
        <v>152</v>
      </c>
    </row>
    <row r="1120" s="13" customFormat="1">
      <c r="A1120" s="13"/>
      <c r="B1120" s="228"/>
      <c r="C1120" s="229"/>
      <c r="D1120" s="221" t="s">
        <v>164</v>
      </c>
      <c r="E1120" s="230" t="s">
        <v>19</v>
      </c>
      <c r="F1120" s="231" t="s">
        <v>1552</v>
      </c>
      <c r="G1120" s="229"/>
      <c r="H1120" s="232">
        <v>96.260000000000005</v>
      </c>
      <c r="I1120" s="233"/>
      <c r="J1120" s="229"/>
      <c r="K1120" s="229"/>
      <c r="L1120" s="234"/>
      <c r="M1120" s="235"/>
      <c r="N1120" s="236"/>
      <c r="O1120" s="236"/>
      <c r="P1120" s="236"/>
      <c r="Q1120" s="236"/>
      <c r="R1120" s="236"/>
      <c r="S1120" s="236"/>
      <c r="T1120" s="237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38" t="s">
        <v>164</v>
      </c>
      <c r="AU1120" s="238" t="s">
        <v>81</v>
      </c>
      <c r="AV1120" s="13" t="s">
        <v>81</v>
      </c>
      <c r="AW1120" s="13" t="s">
        <v>33</v>
      </c>
      <c r="AX1120" s="13" t="s">
        <v>71</v>
      </c>
      <c r="AY1120" s="238" t="s">
        <v>152</v>
      </c>
    </row>
    <row r="1121" s="13" customFormat="1">
      <c r="A1121" s="13"/>
      <c r="B1121" s="228"/>
      <c r="C1121" s="229"/>
      <c r="D1121" s="221" t="s">
        <v>164</v>
      </c>
      <c r="E1121" s="230" t="s">
        <v>19</v>
      </c>
      <c r="F1121" s="231" t="s">
        <v>1553</v>
      </c>
      <c r="G1121" s="229"/>
      <c r="H1121" s="232">
        <v>93.909999999999997</v>
      </c>
      <c r="I1121" s="233"/>
      <c r="J1121" s="229"/>
      <c r="K1121" s="229"/>
      <c r="L1121" s="234"/>
      <c r="M1121" s="235"/>
      <c r="N1121" s="236"/>
      <c r="O1121" s="236"/>
      <c r="P1121" s="236"/>
      <c r="Q1121" s="236"/>
      <c r="R1121" s="236"/>
      <c r="S1121" s="236"/>
      <c r="T1121" s="237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38" t="s">
        <v>164</v>
      </c>
      <c r="AU1121" s="238" t="s">
        <v>81</v>
      </c>
      <c r="AV1121" s="13" t="s">
        <v>81</v>
      </c>
      <c r="AW1121" s="13" t="s">
        <v>33</v>
      </c>
      <c r="AX1121" s="13" t="s">
        <v>71</v>
      </c>
      <c r="AY1121" s="238" t="s">
        <v>152</v>
      </c>
    </row>
    <row r="1122" s="13" customFormat="1">
      <c r="A1122" s="13"/>
      <c r="B1122" s="228"/>
      <c r="C1122" s="229"/>
      <c r="D1122" s="221" t="s">
        <v>164</v>
      </c>
      <c r="E1122" s="230" t="s">
        <v>19</v>
      </c>
      <c r="F1122" s="231" t="s">
        <v>1554</v>
      </c>
      <c r="G1122" s="229"/>
      <c r="H1122" s="232">
        <v>50.729999999999997</v>
      </c>
      <c r="I1122" s="233"/>
      <c r="J1122" s="229"/>
      <c r="K1122" s="229"/>
      <c r="L1122" s="234"/>
      <c r="M1122" s="235"/>
      <c r="N1122" s="236"/>
      <c r="O1122" s="236"/>
      <c r="P1122" s="236"/>
      <c r="Q1122" s="236"/>
      <c r="R1122" s="236"/>
      <c r="S1122" s="236"/>
      <c r="T1122" s="237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38" t="s">
        <v>164</v>
      </c>
      <c r="AU1122" s="238" t="s">
        <v>81</v>
      </c>
      <c r="AV1122" s="13" t="s">
        <v>81</v>
      </c>
      <c r="AW1122" s="13" t="s">
        <v>33</v>
      </c>
      <c r="AX1122" s="13" t="s">
        <v>71</v>
      </c>
      <c r="AY1122" s="238" t="s">
        <v>152</v>
      </c>
    </row>
    <row r="1123" s="15" customFormat="1">
      <c r="A1123" s="15"/>
      <c r="B1123" s="250"/>
      <c r="C1123" s="251"/>
      <c r="D1123" s="221" t="s">
        <v>164</v>
      </c>
      <c r="E1123" s="252" t="s">
        <v>19</v>
      </c>
      <c r="F1123" s="253" t="s">
        <v>230</v>
      </c>
      <c r="G1123" s="251"/>
      <c r="H1123" s="254">
        <v>259.18000000000001</v>
      </c>
      <c r="I1123" s="255"/>
      <c r="J1123" s="251"/>
      <c r="K1123" s="251"/>
      <c r="L1123" s="256"/>
      <c r="M1123" s="257"/>
      <c r="N1123" s="258"/>
      <c r="O1123" s="258"/>
      <c r="P1123" s="258"/>
      <c r="Q1123" s="258"/>
      <c r="R1123" s="258"/>
      <c r="S1123" s="258"/>
      <c r="T1123" s="259"/>
      <c r="U1123" s="15"/>
      <c r="V1123" s="15"/>
      <c r="W1123" s="15"/>
      <c r="X1123" s="15"/>
      <c r="Y1123" s="15"/>
      <c r="Z1123" s="15"/>
      <c r="AA1123" s="15"/>
      <c r="AB1123" s="15"/>
      <c r="AC1123" s="15"/>
      <c r="AD1123" s="15"/>
      <c r="AE1123" s="15"/>
      <c r="AT1123" s="260" t="s">
        <v>164</v>
      </c>
      <c r="AU1123" s="260" t="s">
        <v>81</v>
      </c>
      <c r="AV1123" s="15" t="s">
        <v>175</v>
      </c>
      <c r="AW1123" s="15" t="s">
        <v>33</v>
      </c>
      <c r="AX1123" s="15" t="s">
        <v>71</v>
      </c>
      <c r="AY1123" s="260" t="s">
        <v>152</v>
      </c>
    </row>
    <row r="1124" s="13" customFormat="1">
      <c r="A1124" s="13"/>
      <c r="B1124" s="228"/>
      <c r="C1124" s="229"/>
      <c r="D1124" s="221" t="s">
        <v>164</v>
      </c>
      <c r="E1124" s="230" t="s">
        <v>19</v>
      </c>
      <c r="F1124" s="231" t="s">
        <v>500</v>
      </c>
      <c r="G1124" s="229"/>
      <c r="H1124" s="232">
        <v>24.192</v>
      </c>
      <c r="I1124" s="233"/>
      <c r="J1124" s="229"/>
      <c r="K1124" s="229"/>
      <c r="L1124" s="234"/>
      <c r="M1124" s="235"/>
      <c r="N1124" s="236"/>
      <c r="O1124" s="236"/>
      <c r="P1124" s="236"/>
      <c r="Q1124" s="236"/>
      <c r="R1124" s="236"/>
      <c r="S1124" s="236"/>
      <c r="T1124" s="237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8" t="s">
        <v>164</v>
      </c>
      <c r="AU1124" s="238" t="s">
        <v>81</v>
      </c>
      <c r="AV1124" s="13" t="s">
        <v>81</v>
      </c>
      <c r="AW1124" s="13" t="s">
        <v>33</v>
      </c>
      <c r="AX1124" s="13" t="s">
        <v>71</v>
      </c>
      <c r="AY1124" s="238" t="s">
        <v>152</v>
      </c>
    </row>
    <row r="1125" s="13" customFormat="1">
      <c r="A1125" s="13"/>
      <c r="B1125" s="228"/>
      <c r="C1125" s="229"/>
      <c r="D1125" s="221" t="s">
        <v>164</v>
      </c>
      <c r="E1125" s="230" t="s">
        <v>19</v>
      </c>
      <c r="F1125" s="231" t="s">
        <v>501</v>
      </c>
      <c r="G1125" s="229"/>
      <c r="H1125" s="232">
        <v>2.2949999999999999</v>
      </c>
      <c r="I1125" s="233"/>
      <c r="J1125" s="229"/>
      <c r="K1125" s="229"/>
      <c r="L1125" s="234"/>
      <c r="M1125" s="235"/>
      <c r="N1125" s="236"/>
      <c r="O1125" s="236"/>
      <c r="P1125" s="236"/>
      <c r="Q1125" s="236"/>
      <c r="R1125" s="236"/>
      <c r="S1125" s="236"/>
      <c r="T1125" s="237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38" t="s">
        <v>164</v>
      </c>
      <c r="AU1125" s="238" t="s">
        <v>81</v>
      </c>
      <c r="AV1125" s="13" t="s">
        <v>81</v>
      </c>
      <c r="AW1125" s="13" t="s">
        <v>33</v>
      </c>
      <c r="AX1125" s="13" t="s">
        <v>71</v>
      </c>
      <c r="AY1125" s="238" t="s">
        <v>152</v>
      </c>
    </row>
    <row r="1126" s="13" customFormat="1">
      <c r="A1126" s="13"/>
      <c r="B1126" s="228"/>
      <c r="C1126" s="229"/>
      <c r="D1126" s="221" t="s">
        <v>164</v>
      </c>
      <c r="E1126" s="230" t="s">
        <v>19</v>
      </c>
      <c r="F1126" s="231" t="s">
        <v>502</v>
      </c>
      <c r="G1126" s="229"/>
      <c r="H1126" s="232">
        <v>15.318</v>
      </c>
      <c r="I1126" s="233"/>
      <c r="J1126" s="229"/>
      <c r="K1126" s="229"/>
      <c r="L1126" s="234"/>
      <c r="M1126" s="235"/>
      <c r="N1126" s="236"/>
      <c r="O1126" s="236"/>
      <c r="P1126" s="236"/>
      <c r="Q1126" s="236"/>
      <c r="R1126" s="236"/>
      <c r="S1126" s="236"/>
      <c r="T1126" s="237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38" t="s">
        <v>164</v>
      </c>
      <c r="AU1126" s="238" t="s">
        <v>81</v>
      </c>
      <c r="AV1126" s="13" t="s">
        <v>81</v>
      </c>
      <c r="AW1126" s="13" t="s">
        <v>33</v>
      </c>
      <c r="AX1126" s="13" t="s">
        <v>71</v>
      </c>
      <c r="AY1126" s="238" t="s">
        <v>152</v>
      </c>
    </row>
    <row r="1127" s="13" customFormat="1">
      <c r="A1127" s="13"/>
      <c r="B1127" s="228"/>
      <c r="C1127" s="229"/>
      <c r="D1127" s="221" t="s">
        <v>164</v>
      </c>
      <c r="E1127" s="230" t="s">
        <v>19</v>
      </c>
      <c r="F1127" s="231" t="s">
        <v>503</v>
      </c>
      <c r="G1127" s="229"/>
      <c r="H1127" s="232">
        <v>3.4300000000000002</v>
      </c>
      <c r="I1127" s="233"/>
      <c r="J1127" s="229"/>
      <c r="K1127" s="229"/>
      <c r="L1127" s="234"/>
      <c r="M1127" s="235"/>
      <c r="N1127" s="236"/>
      <c r="O1127" s="236"/>
      <c r="P1127" s="236"/>
      <c r="Q1127" s="236"/>
      <c r="R1127" s="236"/>
      <c r="S1127" s="236"/>
      <c r="T1127" s="237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38" t="s">
        <v>164</v>
      </c>
      <c r="AU1127" s="238" t="s">
        <v>81</v>
      </c>
      <c r="AV1127" s="13" t="s">
        <v>81</v>
      </c>
      <c r="AW1127" s="13" t="s">
        <v>33</v>
      </c>
      <c r="AX1127" s="13" t="s">
        <v>71</v>
      </c>
      <c r="AY1127" s="238" t="s">
        <v>152</v>
      </c>
    </row>
    <row r="1128" s="13" customFormat="1">
      <c r="A1128" s="13"/>
      <c r="B1128" s="228"/>
      <c r="C1128" s="229"/>
      <c r="D1128" s="221" t="s">
        <v>164</v>
      </c>
      <c r="E1128" s="230" t="s">
        <v>19</v>
      </c>
      <c r="F1128" s="231" t="s">
        <v>504</v>
      </c>
      <c r="G1128" s="229"/>
      <c r="H1128" s="232">
        <v>16.015000000000001</v>
      </c>
      <c r="I1128" s="233"/>
      <c r="J1128" s="229"/>
      <c r="K1128" s="229"/>
      <c r="L1128" s="234"/>
      <c r="M1128" s="235"/>
      <c r="N1128" s="236"/>
      <c r="O1128" s="236"/>
      <c r="P1128" s="236"/>
      <c r="Q1128" s="236"/>
      <c r="R1128" s="236"/>
      <c r="S1128" s="236"/>
      <c r="T1128" s="237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38" t="s">
        <v>164</v>
      </c>
      <c r="AU1128" s="238" t="s">
        <v>81</v>
      </c>
      <c r="AV1128" s="13" t="s">
        <v>81</v>
      </c>
      <c r="AW1128" s="13" t="s">
        <v>33</v>
      </c>
      <c r="AX1128" s="13" t="s">
        <v>71</v>
      </c>
      <c r="AY1128" s="238" t="s">
        <v>152</v>
      </c>
    </row>
    <row r="1129" s="13" customFormat="1">
      <c r="A1129" s="13"/>
      <c r="B1129" s="228"/>
      <c r="C1129" s="229"/>
      <c r="D1129" s="221" t="s">
        <v>164</v>
      </c>
      <c r="E1129" s="230" t="s">
        <v>19</v>
      </c>
      <c r="F1129" s="231" t="s">
        <v>505</v>
      </c>
      <c r="G1129" s="229"/>
      <c r="H1129" s="232">
        <v>16.664000000000001</v>
      </c>
      <c r="I1129" s="233"/>
      <c r="J1129" s="229"/>
      <c r="K1129" s="229"/>
      <c r="L1129" s="234"/>
      <c r="M1129" s="235"/>
      <c r="N1129" s="236"/>
      <c r="O1129" s="236"/>
      <c r="P1129" s="236"/>
      <c r="Q1129" s="236"/>
      <c r="R1129" s="236"/>
      <c r="S1129" s="236"/>
      <c r="T1129" s="237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38" t="s">
        <v>164</v>
      </c>
      <c r="AU1129" s="238" t="s">
        <v>81</v>
      </c>
      <c r="AV1129" s="13" t="s">
        <v>81</v>
      </c>
      <c r="AW1129" s="13" t="s">
        <v>33</v>
      </c>
      <c r="AX1129" s="13" t="s">
        <v>71</v>
      </c>
      <c r="AY1129" s="238" t="s">
        <v>152</v>
      </c>
    </row>
    <row r="1130" s="15" customFormat="1">
      <c r="A1130" s="15"/>
      <c r="B1130" s="250"/>
      <c r="C1130" s="251"/>
      <c r="D1130" s="221" t="s">
        <v>164</v>
      </c>
      <c r="E1130" s="252" t="s">
        <v>19</v>
      </c>
      <c r="F1130" s="253" t="s">
        <v>230</v>
      </c>
      <c r="G1130" s="251"/>
      <c r="H1130" s="254">
        <v>77.914000000000001</v>
      </c>
      <c r="I1130" s="255"/>
      <c r="J1130" s="251"/>
      <c r="K1130" s="251"/>
      <c r="L1130" s="256"/>
      <c r="M1130" s="257"/>
      <c r="N1130" s="258"/>
      <c r="O1130" s="258"/>
      <c r="P1130" s="258"/>
      <c r="Q1130" s="258"/>
      <c r="R1130" s="258"/>
      <c r="S1130" s="258"/>
      <c r="T1130" s="259"/>
      <c r="U1130" s="15"/>
      <c r="V1130" s="15"/>
      <c r="W1130" s="15"/>
      <c r="X1130" s="15"/>
      <c r="Y1130" s="15"/>
      <c r="Z1130" s="15"/>
      <c r="AA1130" s="15"/>
      <c r="AB1130" s="15"/>
      <c r="AC1130" s="15"/>
      <c r="AD1130" s="15"/>
      <c r="AE1130" s="15"/>
      <c r="AT1130" s="260" t="s">
        <v>164</v>
      </c>
      <c r="AU1130" s="260" t="s">
        <v>81</v>
      </c>
      <c r="AV1130" s="15" t="s">
        <v>175</v>
      </c>
      <c r="AW1130" s="15" t="s">
        <v>33</v>
      </c>
      <c r="AX1130" s="15" t="s">
        <v>71</v>
      </c>
      <c r="AY1130" s="260" t="s">
        <v>152</v>
      </c>
    </row>
    <row r="1131" s="13" customFormat="1">
      <c r="A1131" s="13"/>
      <c r="B1131" s="228"/>
      <c r="C1131" s="229"/>
      <c r="D1131" s="221" t="s">
        <v>164</v>
      </c>
      <c r="E1131" s="230" t="s">
        <v>19</v>
      </c>
      <c r="F1131" s="231" t="s">
        <v>508</v>
      </c>
      <c r="G1131" s="229"/>
      <c r="H1131" s="232">
        <v>32.768999999999998</v>
      </c>
      <c r="I1131" s="233"/>
      <c r="J1131" s="229"/>
      <c r="K1131" s="229"/>
      <c r="L1131" s="234"/>
      <c r="M1131" s="235"/>
      <c r="N1131" s="236"/>
      <c r="O1131" s="236"/>
      <c r="P1131" s="236"/>
      <c r="Q1131" s="236"/>
      <c r="R1131" s="236"/>
      <c r="S1131" s="236"/>
      <c r="T1131" s="237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38" t="s">
        <v>164</v>
      </c>
      <c r="AU1131" s="238" t="s">
        <v>81</v>
      </c>
      <c r="AV1131" s="13" t="s">
        <v>81</v>
      </c>
      <c r="AW1131" s="13" t="s">
        <v>33</v>
      </c>
      <c r="AX1131" s="13" t="s">
        <v>71</v>
      </c>
      <c r="AY1131" s="238" t="s">
        <v>152</v>
      </c>
    </row>
    <row r="1132" s="13" customFormat="1">
      <c r="A1132" s="13"/>
      <c r="B1132" s="228"/>
      <c r="C1132" s="229"/>
      <c r="D1132" s="221" t="s">
        <v>164</v>
      </c>
      <c r="E1132" s="230" t="s">
        <v>19</v>
      </c>
      <c r="F1132" s="231" t="s">
        <v>509</v>
      </c>
      <c r="G1132" s="229"/>
      <c r="H1132" s="232">
        <v>39.902999999999999</v>
      </c>
      <c r="I1132" s="233"/>
      <c r="J1132" s="229"/>
      <c r="K1132" s="229"/>
      <c r="L1132" s="234"/>
      <c r="M1132" s="235"/>
      <c r="N1132" s="236"/>
      <c r="O1132" s="236"/>
      <c r="P1132" s="236"/>
      <c r="Q1132" s="236"/>
      <c r="R1132" s="236"/>
      <c r="S1132" s="236"/>
      <c r="T1132" s="237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38" t="s">
        <v>164</v>
      </c>
      <c r="AU1132" s="238" t="s">
        <v>81</v>
      </c>
      <c r="AV1132" s="13" t="s">
        <v>81</v>
      </c>
      <c r="AW1132" s="13" t="s">
        <v>33</v>
      </c>
      <c r="AX1132" s="13" t="s">
        <v>71</v>
      </c>
      <c r="AY1132" s="238" t="s">
        <v>152</v>
      </c>
    </row>
    <row r="1133" s="13" customFormat="1">
      <c r="A1133" s="13"/>
      <c r="B1133" s="228"/>
      <c r="C1133" s="229"/>
      <c r="D1133" s="221" t="s">
        <v>164</v>
      </c>
      <c r="E1133" s="230" t="s">
        <v>19</v>
      </c>
      <c r="F1133" s="231" t="s">
        <v>510</v>
      </c>
      <c r="G1133" s="229"/>
      <c r="H1133" s="232">
        <v>49.582999999999998</v>
      </c>
      <c r="I1133" s="233"/>
      <c r="J1133" s="229"/>
      <c r="K1133" s="229"/>
      <c r="L1133" s="234"/>
      <c r="M1133" s="235"/>
      <c r="N1133" s="236"/>
      <c r="O1133" s="236"/>
      <c r="P1133" s="236"/>
      <c r="Q1133" s="236"/>
      <c r="R1133" s="236"/>
      <c r="S1133" s="236"/>
      <c r="T1133" s="237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38" t="s">
        <v>164</v>
      </c>
      <c r="AU1133" s="238" t="s">
        <v>81</v>
      </c>
      <c r="AV1133" s="13" t="s">
        <v>81</v>
      </c>
      <c r="AW1133" s="13" t="s">
        <v>33</v>
      </c>
      <c r="AX1133" s="13" t="s">
        <v>71</v>
      </c>
      <c r="AY1133" s="238" t="s">
        <v>152</v>
      </c>
    </row>
    <row r="1134" s="13" customFormat="1">
      <c r="A1134" s="13"/>
      <c r="B1134" s="228"/>
      <c r="C1134" s="229"/>
      <c r="D1134" s="221" t="s">
        <v>164</v>
      </c>
      <c r="E1134" s="230" t="s">
        <v>19</v>
      </c>
      <c r="F1134" s="231" t="s">
        <v>511</v>
      </c>
      <c r="G1134" s="229"/>
      <c r="H1134" s="232">
        <v>4.1849999999999996</v>
      </c>
      <c r="I1134" s="233"/>
      <c r="J1134" s="229"/>
      <c r="K1134" s="229"/>
      <c r="L1134" s="234"/>
      <c r="M1134" s="235"/>
      <c r="N1134" s="236"/>
      <c r="O1134" s="236"/>
      <c r="P1134" s="236"/>
      <c r="Q1134" s="236"/>
      <c r="R1134" s="236"/>
      <c r="S1134" s="236"/>
      <c r="T1134" s="237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8" t="s">
        <v>164</v>
      </c>
      <c r="AU1134" s="238" t="s">
        <v>81</v>
      </c>
      <c r="AV1134" s="13" t="s">
        <v>81</v>
      </c>
      <c r="AW1134" s="13" t="s">
        <v>33</v>
      </c>
      <c r="AX1134" s="13" t="s">
        <v>71</v>
      </c>
      <c r="AY1134" s="238" t="s">
        <v>152</v>
      </c>
    </row>
    <row r="1135" s="13" customFormat="1">
      <c r="A1135" s="13"/>
      <c r="B1135" s="228"/>
      <c r="C1135" s="229"/>
      <c r="D1135" s="221" t="s">
        <v>164</v>
      </c>
      <c r="E1135" s="230" t="s">
        <v>19</v>
      </c>
      <c r="F1135" s="231" t="s">
        <v>512</v>
      </c>
      <c r="G1135" s="229"/>
      <c r="H1135" s="232">
        <v>6.1879999999999997</v>
      </c>
      <c r="I1135" s="233"/>
      <c r="J1135" s="229"/>
      <c r="K1135" s="229"/>
      <c r="L1135" s="234"/>
      <c r="M1135" s="235"/>
      <c r="N1135" s="236"/>
      <c r="O1135" s="236"/>
      <c r="P1135" s="236"/>
      <c r="Q1135" s="236"/>
      <c r="R1135" s="236"/>
      <c r="S1135" s="236"/>
      <c r="T1135" s="237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38" t="s">
        <v>164</v>
      </c>
      <c r="AU1135" s="238" t="s">
        <v>81</v>
      </c>
      <c r="AV1135" s="13" t="s">
        <v>81</v>
      </c>
      <c r="AW1135" s="13" t="s">
        <v>33</v>
      </c>
      <c r="AX1135" s="13" t="s">
        <v>71</v>
      </c>
      <c r="AY1135" s="238" t="s">
        <v>152</v>
      </c>
    </row>
    <row r="1136" s="13" customFormat="1">
      <c r="A1136" s="13"/>
      <c r="B1136" s="228"/>
      <c r="C1136" s="229"/>
      <c r="D1136" s="221" t="s">
        <v>164</v>
      </c>
      <c r="E1136" s="230" t="s">
        <v>19</v>
      </c>
      <c r="F1136" s="231" t="s">
        <v>513</v>
      </c>
      <c r="G1136" s="229"/>
      <c r="H1136" s="232">
        <v>30.030000000000001</v>
      </c>
      <c r="I1136" s="233"/>
      <c r="J1136" s="229"/>
      <c r="K1136" s="229"/>
      <c r="L1136" s="234"/>
      <c r="M1136" s="235"/>
      <c r="N1136" s="236"/>
      <c r="O1136" s="236"/>
      <c r="P1136" s="236"/>
      <c r="Q1136" s="236"/>
      <c r="R1136" s="236"/>
      <c r="S1136" s="236"/>
      <c r="T1136" s="237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38" t="s">
        <v>164</v>
      </c>
      <c r="AU1136" s="238" t="s">
        <v>81</v>
      </c>
      <c r="AV1136" s="13" t="s">
        <v>81</v>
      </c>
      <c r="AW1136" s="13" t="s">
        <v>33</v>
      </c>
      <c r="AX1136" s="13" t="s">
        <v>71</v>
      </c>
      <c r="AY1136" s="238" t="s">
        <v>152</v>
      </c>
    </row>
    <row r="1137" s="13" customFormat="1">
      <c r="A1137" s="13"/>
      <c r="B1137" s="228"/>
      <c r="C1137" s="229"/>
      <c r="D1137" s="221" t="s">
        <v>164</v>
      </c>
      <c r="E1137" s="230" t="s">
        <v>19</v>
      </c>
      <c r="F1137" s="231" t="s">
        <v>514</v>
      </c>
      <c r="G1137" s="229"/>
      <c r="H1137" s="232">
        <v>9.2300000000000004</v>
      </c>
      <c r="I1137" s="233"/>
      <c r="J1137" s="229"/>
      <c r="K1137" s="229"/>
      <c r="L1137" s="234"/>
      <c r="M1137" s="235"/>
      <c r="N1137" s="236"/>
      <c r="O1137" s="236"/>
      <c r="P1137" s="236"/>
      <c r="Q1137" s="236"/>
      <c r="R1137" s="236"/>
      <c r="S1137" s="236"/>
      <c r="T1137" s="237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38" t="s">
        <v>164</v>
      </c>
      <c r="AU1137" s="238" t="s">
        <v>81</v>
      </c>
      <c r="AV1137" s="13" t="s">
        <v>81</v>
      </c>
      <c r="AW1137" s="13" t="s">
        <v>33</v>
      </c>
      <c r="AX1137" s="13" t="s">
        <v>71</v>
      </c>
      <c r="AY1137" s="238" t="s">
        <v>152</v>
      </c>
    </row>
    <row r="1138" s="13" customFormat="1">
      <c r="A1138" s="13"/>
      <c r="B1138" s="228"/>
      <c r="C1138" s="229"/>
      <c r="D1138" s="221" t="s">
        <v>164</v>
      </c>
      <c r="E1138" s="230" t="s">
        <v>19</v>
      </c>
      <c r="F1138" s="231" t="s">
        <v>515</v>
      </c>
      <c r="G1138" s="229"/>
      <c r="H1138" s="232">
        <v>49.896000000000001</v>
      </c>
      <c r="I1138" s="233"/>
      <c r="J1138" s="229"/>
      <c r="K1138" s="229"/>
      <c r="L1138" s="234"/>
      <c r="M1138" s="235"/>
      <c r="N1138" s="236"/>
      <c r="O1138" s="236"/>
      <c r="P1138" s="236"/>
      <c r="Q1138" s="236"/>
      <c r="R1138" s="236"/>
      <c r="S1138" s="236"/>
      <c r="T1138" s="237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38" t="s">
        <v>164</v>
      </c>
      <c r="AU1138" s="238" t="s">
        <v>81</v>
      </c>
      <c r="AV1138" s="13" t="s">
        <v>81</v>
      </c>
      <c r="AW1138" s="13" t="s">
        <v>33</v>
      </c>
      <c r="AX1138" s="13" t="s">
        <v>71</v>
      </c>
      <c r="AY1138" s="238" t="s">
        <v>152</v>
      </c>
    </row>
    <row r="1139" s="13" customFormat="1">
      <c r="A1139" s="13"/>
      <c r="B1139" s="228"/>
      <c r="C1139" s="229"/>
      <c r="D1139" s="221" t="s">
        <v>164</v>
      </c>
      <c r="E1139" s="230" t="s">
        <v>19</v>
      </c>
      <c r="F1139" s="231" t="s">
        <v>516</v>
      </c>
      <c r="G1139" s="229"/>
      <c r="H1139" s="232">
        <v>61.808999999999998</v>
      </c>
      <c r="I1139" s="233"/>
      <c r="J1139" s="229"/>
      <c r="K1139" s="229"/>
      <c r="L1139" s="234"/>
      <c r="M1139" s="235"/>
      <c r="N1139" s="236"/>
      <c r="O1139" s="236"/>
      <c r="P1139" s="236"/>
      <c r="Q1139" s="236"/>
      <c r="R1139" s="236"/>
      <c r="S1139" s="236"/>
      <c r="T1139" s="237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38" t="s">
        <v>164</v>
      </c>
      <c r="AU1139" s="238" t="s">
        <v>81</v>
      </c>
      <c r="AV1139" s="13" t="s">
        <v>81</v>
      </c>
      <c r="AW1139" s="13" t="s">
        <v>33</v>
      </c>
      <c r="AX1139" s="13" t="s">
        <v>71</v>
      </c>
      <c r="AY1139" s="238" t="s">
        <v>152</v>
      </c>
    </row>
    <row r="1140" s="13" customFormat="1">
      <c r="A1140" s="13"/>
      <c r="B1140" s="228"/>
      <c r="C1140" s="229"/>
      <c r="D1140" s="221" t="s">
        <v>164</v>
      </c>
      <c r="E1140" s="230" t="s">
        <v>19</v>
      </c>
      <c r="F1140" s="231" t="s">
        <v>517</v>
      </c>
      <c r="G1140" s="229"/>
      <c r="H1140" s="232">
        <v>41.018999999999998</v>
      </c>
      <c r="I1140" s="233"/>
      <c r="J1140" s="229"/>
      <c r="K1140" s="229"/>
      <c r="L1140" s="234"/>
      <c r="M1140" s="235"/>
      <c r="N1140" s="236"/>
      <c r="O1140" s="236"/>
      <c r="P1140" s="236"/>
      <c r="Q1140" s="236"/>
      <c r="R1140" s="236"/>
      <c r="S1140" s="236"/>
      <c r="T1140" s="237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38" t="s">
        <v>164</v>
      </c>
      <c r="AU1140" s="238" t="s">
        <v>81</v>
      </c>
      <c r="AV1140" s="13" t="s">
        <v>81</v>
      </c>
      <c r="AW1140" s="13" t="s">
        <v>33</v>
      </c>
      <c r="AX1140" s="13" t="s">
        <v>71</v>
      </c>
      <c r="AY1140" s="238" t="s">
        <v>152</v>
      </c>
    </row>
    <row r="1141" s="13" customFormat="1">
      <c r="A1141" s="13"/>
      <c r="B1141" s="228"/>
      <c r="C1141" s="229"/>
      <c r="D1141" s="221" t="s">
        <v>164</v>
      </c>
      <c r="E1141" s="230" t="s">
        <v>19</v>
      </c>
      <c r="F1141" s="231" t="s">
        <v>518</v>
      </c>
      <c r="G1141" s="229"/>
      <c r="H1141" s="232">
        <v>41.481000000000002</v>
      </c>
      <c r="I1141" s="233"/>
      <c r="J1141" s="229"/>
      <c r="K1141" s="229"/>
      <c r="L1141" s="234"/>
      <c r="M1141" s="235"/>
      <c r="N1141" s="236"/>
      <c r="O1141" s="236"/>
      <c r="P1141" s="236"/>
      <c r="Q1141" s="236"/>
      <c r="R1141" s="236"/>
      <c r="S1141" s="236"/>
      <c r="T1141" s="237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38" t="s">
        <v>164</v>
      </c>
      <c r="AU1141" s="238" t="s">
        <v>81</v>
      </c>
      <c r="AV1141" s="13" t="s">
        <v>81</v>
      </c>
      <c r="AW1141" s="13" t="s">
        <v>33</v>
      </c>
      <c r="AX1141" s="13" t="s">
        <v>71</v>
      </c>
      <c r="AY1141" s="238" t="s">
        <v>152</v>
      </c>
    </row>
    <row r="1142" s="13" customFormat="1">
      <c r="A1142" s="13"/>
      <c r="B1142" s="228"/>
      <c r="C1142" s="229"/>
      <c r="D1142" s="221" t="s">
        <v>164</v>
      </c>
      <c r="E1142" s="230" t="s">
        <v>19</v>
      </c>
      <c r="F1142" s="231" t="s">
        <v>519</v>
      </c>
      <c r="G1142" s="229"/>
      <c r="H1142" s="232">
        <v>2.0800000000000001</v>
      </c>
      <c r="I1142" s="233"/>
      <c r="J1142" s="229"/>
      <c r="K1142" s="229"/>
      <c r="L1142" s="234"/>
      <c r="M1142" s="235"/>
      <c r="N1142" s="236"/>
      <c r="O1142" s="236"/>
      <c r="P1142" s="236"/>
      <c r="Q1142" s="236"/>
      <c r="R1142" s="236"/>
      <c r="S1142" s="236"/>
      <c r="T1142" s="237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38" t="s">
        <v>164</v>
      </c>
      <c r="AU1142" s="238" t="s">
        <v>81</v>
      </c>
      <c r="AV1142" s="13" t="s">
        <v>81</v>
      </c>
      <c r="AW1142" s="13" t="s">
        <v>33</v>
      </c>
      <c r="AX1142" s="13" t="s">
        <v>71</v>
      </c>
      <c r="AY1142" s="238" t="s">
        <v>152</v>
      </c>
    </row>
    <row r="1143" s="13" customFormat="1">
      <c r="A1143" s="13"/>
      <c r="B1143" s="228"/>
      <c r="C1143" s="229"/>
      <c r="D1143" s="221" t="s">
        <v>164</v>
      </c>
      <c r="E1143" s="230" t="s">
        <v>19</v>
      </c>
      <c r="F1143" s="231" t="s">
        <v>520</v>
      </c>
      <c r="G1143" s="229"/>
      <c r="H1143" s="232">
        <v>1.53</v>
      </c>
      <c r="I1143" s="233"/>
      <c r="J1143" s="229"/>
      <c r="K1143" s="229"/>
      <c r="L1143" s="234"/>
      <c r="M1143" s="235"/>
      <c r="N1143" s="236"/>
      <c r="O1143" s="236"/>
      <c r="P1143" s="236"/>
      <c r="Q1143" s="236"/>
      <c r="R1143" s="236"/>
      <c r="S1143" s="236"/>
      <c r="T1143" s="237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38" t="s">
        <v>164</v>
      </c>
      <c r="AU1143" s="238" t="s">
        <v>81</v>
      </c>
      <c r="AV1143" s="13" t="s">
        <v>81</v>
      </c>
      <c r="AW1143" s="13" t="s">
        <v>33</v>
      </c>
      <c r="AX1143" s="13" t="s">
        <v>71</v>
      </c>
      <c r="AY1143" s="238" t="s">
        <v>152</v>
      </c>
    </row>
    <row r="1144" s="13" customFormat="1">
      <c r="A1144" s="13"/>
      <c r="B1144" s="228"/>
      <c r="C1144" s="229"/>
      <c r="D1144" s="221" t="s">
        <v>164</v>
      </c>
      <c r="E1144" s="230" t="s">
        <v>19</v>
      </c>
      <c r="F1144" s="231" t="s">
        <v>521</v>
      </c>
      <c r="G1144" s="229"/>
      <c r="H1144" s="232">
        <v>5</v>
      </c>
      <c r="I1144" s="233"/>
      <c r="J1144" s="229"/>
      <c r="K1144" s="229"/>
      <c r="L1144" s="234"/>
      <c r="M1144" s="235"/>
      <c r="N1144" s="236"/>
      <c r="O1144" s="236"/>
      <c r="P1144" s="236"/>
      <c r="Q1144" s="236"/>
      <c r="R1144" s="236"/>
      <c r="S1144" s="236"/>
      <c r="T1144" s="237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8" t="s">
        <v>164</v>
      </c>
      <c r="AU1144" s="238" t="s">
        <v>81</v>
      </c>
      <c r="AV1144" s="13" t="s">
        <v>81</v>
      </c>
      <c r="AW1144" s="13" t="s">
        <v>33</v>
      </c>
      <c r="AX1144" s="13" t="s">
        <v>71</v>
      </c>
      <c r="AY1144" s="238" t="s">
        <v>152</v>
      </c>
    </row>
    <row r="1145" s="13" customFormat="1">
      <c r="A1145" s="13"/>
      <c r="B1145" s="228"/>
      <c r="C1145" s="229"/>
      <c r="D1145" s="221" t="s">
        <v>164</v>
      </c>
      <c r="E1145" s="230" t="s">
        <v>19</v>
      </c>
      <c r="F1145" s="231" t="s">
        <v>522</v>
      </c>
      <c r="G1145" s="229"/>
      <c r="H1145" s="232">
        <v>2.04</v>
      </c>
      <c r="I1145" s="233"/>
      <c r="J1145" s="229"/>
      <c r="K1145" s="229"/>
      <c r="L1145" s="234"/>
      <c r="M1145" s="235"/>
      <c r="N1145" s="236"/>
      <c r="O1145" s="236"/>
      <c r="P1145" s="236"/>
      <c r="Q1145" s="236"/>
      <c r="R1145" s="236"/>
      <c r="S1145" s="236"/>
      <c r="T1145" s="237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38" t="s">
        <v>164</v>
      </c>
      <c r="AU1145" s="238" t="s">
        <v>81</v>
      </c>
      <c r="AV1145" s="13" t="s">
        <v>81</v>
      </c>
      <c r="AW1145" s="13" t="s">
        <v>33</v>
      </c>
      <c r="AX1145" s="13" t="s">
        <v>71</v>
      </c>
      <c r="AY1145" s="238" t="s">
        <v>152</v>
      </c>
    </row>
    <row r="1146" s="15" customFormat="1">
      <c r="A1146" s="15"/>
      <c r="B1146" s="250"/>
      <c r="C1146" s="251"/>
      <c r="D1146" s="221" t="s">
        <v>164</v>
      </c>
      <c r="E1146" s="252" t="s">
        <v>19</v>
      </c>
      <c r="F1146" s="253" t="s">
        <v>230</v>
      </c>
      <c r="G1146" s="251"/>
      <c r="H1146" s="254">
        <v>376.74299999999994</v>
      </c>
      <c r="I1146" s="255"/>
      <c r="J1146" s="251"/>
      <c r="K1146" s="251"/>
      <c r="L1146" s="256"/>
      <c r="M1146" s="257"/>
      <c r="N1146" s="258"/>
      <c r="O1146" s="258"/>
      <c r="P1146" s="258"/>
      <c r="Q1146" s="258"/>
      <c r="R1146" s="258"/>
      <c r="S1146" s="258"/>
      <c r="T1146" s="259"/>
      <c r="U1146" s="15"/>
      <c r="V1146" s="15"/>
      <c r="W1146" s="15"/>
      <c r="X1146" s="15"/>
      <c r="Y1146" s="15"/>
      <c r="Z1146" s="15"/>
      <c r="AA1146" s="15"/>
      <c r="AB1146" s="15"/>
      <c r="AC1146" s="15"/>
      <c r="AD1146" s="15"/>
      <c r="AE1146" s="15"/>
      <c r="AT1146" s="260" t="s">
        <v>164</v>
      </c>
      <c r="AU1146" s="260" t="s">
        <v>81</v>
      </c>
      <c r="AV1146" s="15" t="s">
        <v>175</v>
      </c>
      <c r="AW1146" s="15" t="s">
        <v>33</v>
      </c>
      <c r="AX1146" s="15" t="s">
        <v>71</v>
      </c>
      <c r="AY1146" s="260" t="s">
        <v>152</v>
      </c>
    </row>
    <row r="1147" s="13" customFormat="1">
      <c r="A1147" s="13"/>
      <c r="B1147" s="228"/>
      <c r="C1147" s="229"/>
      <c r="D1147" s="221" t="s">
        <v>164</v>
      </c>
      <c r="E1147" s="230" t="s">
        <v>19</v>
      </c>
      <c r="F1147" s="231" t="s">
        <v>528</v>
      </c>
      <c r="G1147" s="229"/>
      <c r="H1147" s="232">
        <v>41.174999999999997</v>
      </c>
      <c r="I1147" s="233"/>
      <c r="J1147" s="229"/>
      <c r="K1147" s="229"/>
      <c r="L1147" s="234"/>
      <c r="M1147" s="235"/>
      <c r="N1147" s="236"/>
      <c r="O1147" s="236"/>
      <c r="P1147" s="236"/>
      <c r="Q1147" s="236"/>
      <c r="R1147" s="236"/>
      <c r="S1147" s="236"/>
      <c r="T1147" s="237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38" t="s">
        <v>164</v>
      </c>
      <c r="AU1147" s="238" t="s">
        <v>81</v>
      </c>
      <c r="AV1147" s="13" t="s">
        <v>81</v>
      </c>
      <c r="AW1147" s="13" t="s">
        <v>33</v>
      </c>
      <c r="AX1147" s="13" t="s">
        <v>71</v>
      </c>
      <c r="AY1147" s="238" t="s">
        <v>152</v>
      </c>
    </row>
    <row r="1148" s="13" customFormat="1">
      <c r="A1148" s="13"/>
      <c r="B1148" s="228"/>
      <c r="C1148" s="229"/>
      <c r="D1148" s="221" t="s">
        <v>164</v>
      </c>
      <c r="E1148" s="230" t="s">
        <v>19</v>
      </c>
      <c r="F1148" s="231" t="s">
        <v>529</v>
      </c>
      <c r="G1148" s="229"/>
      <c r="H1148" s="232">
        <v>5.952</v>
      </c>
      <c r="I1148" s="233"/>
      <c r="J1148" s="229"/>
      <c r="K1148" s="229"/>
      <c r="L1148" s="234"/>
      <c r="M1148" s="235"/>
      <c r="N1148" s="236"/>
      <c r="O1148" s="236"/>
      <c r="P1148" s="236"/>
      <c r="Q1148" s="236"/>
      <c r="R1148" s="236"/>
      <c r="S1148" s="236"/>
      <c r="T1148" s="237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38" t="s">
        <v>164</v>
      </c>
      <c r="AU1148" s="238" t="s">
        <v>81</v>
      </c>
      <c r="AV1148" s="13" t="s">
        <v>81</v>
      </c>
      <c r="AW1148" s="13" t="s">
        <v>33</v>
      </c>
      <c r="AX1148" s="13" t="s">
        <v>71</v>
      </c>
      <c r="AY1148" s="238" t="s">
        <v>152</v>
      </c>
    </row>
    <row r="1149" s="13" customFormat="1">
      <c r="A1149" s="13"/>
      <c r="B1149" s="228"/>
      <c r="C1149" s="229"/>
      <c r="D1149" s="221" t="s">
        <v>164</v>
      </c>
      <c r="E1149" s="230" t="s">
        <v>19</v>
      </c>
      <c r="F1149" s="231" t="s">
        <v>530</v>
      </c>
      <c r="G1149" s="229"/>
      <c r="H1149" s="232">
        <v>5.4740000000000002</v>
      </c>
      <c r="I1149" s="233"/>
      <c r="J1149" s="229"/>
      <c r="K1149" s="229"/>
      <c r="L1149" s="234"/>
      <c r="M1149" s="235"/>
      <c r="N1149" s="236"/>
      <c r="O1149" s="236"/>
      <c r="P1149" s="236"/>
      <c r="Q1149" s="236"/>
      <c r="R1149" s="236"/>
      <c r="S1149" s="236"/>
      <c r="T1149" s="237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38" t="s">
        <v>164</v>
      </c>
      <c r="AU1149" s="238" t="s">
        <v>81</v>
      </c>
      <c r="AV1149" s="13" t="s">
        <v>81</v>
      </c>
      <c r="AW1149" s="13" t="s">
        <v>33</v>
      </c>
      <c r="AX1149" s="13" t="s">
        <v>71</v>
      </c>
      <c r="AY1149" s="238" t="s">
        <v>152</v>
      </c>
    </row>
    <row r="1150" s="13" customFormat="1">
      <c r="A1150" s="13"/>
      <c r="B1150" s="228"/>
      <c r="C1150" s="229"/>
      <c r="D1150" s="221" t="s">
        <v>164</v>
      </c>
      <c r="E1150" s="230" t="s">
        <v>19</v>
      </c>
      <c r="F1150" s="231" t="s">
        <v>531</v>
      </c>
      <c r="G1150" s="229"/>
      <c r="H1150" s="232">
        <v>34.829999999999998</v>
      </c>
      <c r="I1150" s="233"/>
      <c r="J1150" s="229"/>
      <c r="K1150" s="229"/>
      <c r="L1150" s="234"/>
      <c r="M1150" s="235"/>
      <c r="N1150" s="236"/>
      <c r="O1150" s="236"/>
      <c r="P1150" s="236"/>
      <c r="Q1150" s="236"/>
      <c r="R1150" s="236"/>
      <c r="S1150" s="236"/>
      <c r="T1150" s="237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38" t="s">
        <v>164</v>
      </c>
      <c r="AU1150" s="238" t="s">
        <v>81</v>
      </c>
      <c r="AV1150" s="13" t="s">
        <v>81</v>
      </c>
      <c r="AW1150" s="13" t="s">
        <v>33</v>
      </c>
      <c r="AX1150" s="13" t="s">
        <v>71</v>
      </c>
      <c r="AY1150" s="238" t="s">
        <v>152</v>
      </c>
    </row>
    <row r="1151" s="13" customFormat="1">
      <c r="A1151" s="13"/>
      <c r="B1151" s="228"/>
      <c r="C1151" s="229"/>
      <c r="D1151" s="221" t="s">
        <v>164</v>
      </c>
      <c r="E1151" s="230" t="s">
        <v>19</v>
      </c>
      <c r="F1151" s="231" t="s">
        <v>532</v>
      </c>
      <c r="G1151" s="229"/>
      <c r="H1151" s="232">
        <v>45.441000000000002</v>
      </c>
      <c r="I1151" s="233"/>
      <c r="J1151" s="229"/>
      <c r="K1151" s="229"/>
      <c r="L1151" s="234"/>
      <c r="M1151" s="235"/>
      <c r="N1151" s="236"/>
      <c r="O1151" s="236"/>
      <c r="P1151" s="236"/>
      <c r="Q1151" s="236"/>
      <c r="R1151" s="236"/>
      <c r="S1151" s="236"/>
      <c r="T1151" s="237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38" t="s">
        <v>164</v>
      </c>
      <c r="AU1151" s="238" t="s">
        <v>81</v>
      </c>
      <c r="AV1151" s="13" t="s">
        <v>81</v>
      </c>
      <c r="AW1151" s="13" t="s">
        <v>33</v>
      </c>
      <c r="AX1151" s="13" t="s">
        <v>71</v>
      </c>
      <c r="AY1151" s="238" t="s">
        <v>152</v>
      </c>
    </row>
    <row r="1152" s="13" customFormat="1">
      <c r="A1152" s="13"/>
      <c r="B1152" s="228"/>
      <c r="C1152" s="229"/>
      <c r="D1152" s="221" t="s">
        <v>164</v>
      </c>
      <c r="E1152" s="230" t="s">
        <v>19</v>
      </c>
      <c r="F1152" s="231" t="s">
        <v>533</v>
      </c>
      <c r="G1152" s="229"/>
      <c r="H1152" s="232">
        <v>39.231000000000002</v>
      </c>
      <c r="I1152" s="233"/>
      <c r="J1152" s="229"/>
      <c r="K1152" s="229"/>
      <c r="L1152" s="234"/>
      <c r="M1152" s="235"/>
      <c r="N1152" s="236"/>
      <c r="O1152" s="236"/>
      <c r="P1152" s="236"/>
      <c r="Q1152" s="236"/>
      <c r="R1152" s="236"/>
      <c r="S1152" s="236"/>
      <c r="T1152" s="237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38" t="s">
        <v>164</v>
      </c>
      <c r="AU1152" s="238" t="s">
        <v>81</v>
      </c>
      <c r="AV1152" s="13" t="s">
        <v>81</v>
      </c>
      <c r="AW1152" s="13" t="s">
        <v>33</v>
      </c>
      <c r="AX1152" s="13" t="s">
        <v>71</v>
      </c>
      <c r="AY1152" s="238" t="s">
        <v>152</v>
      </c>
    </row>
    <row r="1153" s="13" customFormat="1">
      <c r="A1153" s="13"/>
      <c r="B1153" s="228"/>
      <c r="C1153" s="229"/>
      <c r="D1153" s="221" t="s">
        <v>164</v>
      </c>
      <c r="E1153" s="230" t="s">
        <v>19</v>
      </c>
      <c r="F1153" s="231" t="s">
        <v>534</v>
      </c>
      <c r="G1153" s="229"/>
      <c r="H1153" s="232">
        <v>34.209000000000003</v>
      </c>
      <c r="I1153" s="233"/>
      <c r="J1153" s="229"/>
      <c r="K1153" s="229"/>
      <c r="L1153" s="234"/>
      <c r="M1153" s="235"/>
      <c r="N1153" s="236"/>
      <c r="O1153" s="236"/>
      <c r="P1153" s="236"/>
      <c r="Q1153" s="236"/>
      <c r="R1153" s="236"/>
      <c r="S1153" s="236"/>
      <c r="T1153" s="237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38" t="s">
        <v>164</v>
      </c>
      <c r="AU1153" s="238" t="s">
        <v>81</v>
      </c>
      <c r="AV1153" s="13" t="s">
        <v>81</v>
      </c>
      <c r="AW1153" s="13" t="s">
        <v>33</v>
      </c>
      <c r="AX1153" s="13" t="s">
        <v>71</v>
      </c>
      <c r="AY1153" s="238" t="s">
        <v>152</v>
      </c>
    </row>
    <row r="1154" s="13" customFormat="1">
      <c r="A1154" s="13"/>
      <c r="B1154" s="228"/>
      <c r="C1154" s="229"/>
      <c r="D1154" s="221" t="s">
        <v>164</v>
      </c>
      <c r="E1154" s="230" t="s">
        <v>19</v>
      </c>
      <c r="F1154" s="231" t="s">
        <v>535</v>
      </c>
      <c r="G1154" s="229"/>
      <c r="H1154" s="232">
        <v>0.73999999999999999</v>
      </c>
      <c r="I1154" s="233"/>
      <c r="J1154" s="229"/>
      <c r="K1154" s="229"/>
      <c r="L1154" s="234"/>
      <c r="M1154" s="235"/>
      <c r="N1154" s="236"/>
      <c r="O1154" s="236"/>
      <c r="P1154" s="236"/>
      <c r="Q1154" s="236"/>
      <c r="R1154" s="236"/>
      <c r="S1154" s="236"/>
      <c r="T1154" s="237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38" t="s">
        <v>164</v>
      </c>
      <c r="AU1154" s="238" t="s">
        <v>81</v>
      </c>
      <c r="AV1154" s="13" t="s">
        <v>81</v>
      </c>
      <c r="AW1154" s="13" t="s">
        <v>33</v>
      </c>
      <c r="AX1154" s="13" t="s">
        <v>71</v>
      </c>
      <c r="AY1154" s="238" t="s">
        <v>152</v>
      </c>
    </row>
    <row r="1155" s="13" customFormat="1">
      <c r="A1155" s="13"/>
      <c r="B1155" s="228"/>
      <c r="C1155" s="229"/>
      <c r="D1155" s="221" t="s">
        <v>164</v>
      </c>
      <c r="E1155" s="230" t="s">
        <v>19</v>
      </c>
      <c r="F1155" s="231" t="s">
        <v>544</v>
      </c>
      <c r="G1155" s="229"/>
      <c r="H1155" s="232">
        <v>3.375</v>
      </c>
      <c r="I1155" s="233"/>
      <c r="J1155" s="229"/>
      <c r="K1155" s="229"/>
      <c r="L1155" s="234"/>
      <c r="M1155" s="235"/>
      <c r="N1155" s="236"/>
      <c r="O1155" s="236"/>
      <c r="P1155" s="236"/>
      <c r="Q1155" s="236"/>
      <c r="R1155" s="236"/>
      <c r="S1155" s="236"/>
      <c r="T1155" s="237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38" t="s">
        <v>164</v>
      </c>
      <c r="AU1155" s="238" t="s">
        <v>81</v>
      </c>
      <c r="AV1155" s="13" t="s">
        <v>81</v>
      </c>
      <c r="AW1155" s="13" t="s">
        <v>33</v>
      </c>
      <c r="AX1155" s="13" t="s">
        <v>71</v>
      </c>
      <c r="AY1155" s="238" t="s">
        <v>152</v>
      </c>
    </row>
    <row r="1156" s="13" customFormat="1">
      <c r="A1156" s="13"/>
      <c r="B1156" s="228"/>
      <c r="C1156" s="229"/>
      <c r="D1156" s="221" t="s">
        <v>164</v>
      </c>
      <c r="E1156" s="230" t="s">
        <v>19</v>
      </c>
      <c r="F1156" s="231" t="s">
        <v>545</v>
      </c>
      <c r="G1156" s="229"/>
      <c r="H1156" s="232">
        <v>1.1699999999999999</v>
      </c>
      <c r="I1156" s="233"/>
      <c r="J1156" s="229"/>
      <c r="K1156" s="229"/>
      <c r="L1156" s="234"/>
      <c r="M1156" s="235"/>
      <c r="N1156" s="236"/>
      <c r="O1156" s="236"/>
      <c r="P1156" s="236"/>
      <c r="Q1156" s="236"/>
      <c r="R1156" s="236"/>
      <c r="S1156" s="236"/>
      <c r="T1156" s="237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38" t="s">
        <v>164</v>
      </c>
      <c r="AU1156" s="238" t="s">
        <v>81</v>
      </c>
      <c r="AV1156" s="13" t="s">
        <v>81</v>
      </c>
      <c r="AW1156" s="13" t="s">
        <v>33</v>
      </c>
      <c r="AX1156" s="13" t="s">
        <v>71</v>
      </c>
      <c r="AY1156" s="238" t="s">
        <v>152</v>
      </c>
    </row>
    <row r="1157" s="13" customFormat="1">
      <c r="A1157" s="13"/>
      <c r="B1157" s="228"/>
      <c r="C1157" s="229"/>
      <c r="D1157" s="221" t="s">
        <v>164</v>
      </c>
      <c r="E1157" s="230" t="s">
        <v>19</v>
      </c>
      <c r="F1157" s="231" t="s">
        <v>546</v>
      </c>
      <c r="G1157" s="229"/>
      <c r="H1157" s="232">
        <v>1.26</v>
      </c>
      <c r="I1157" s="233"/>
      <c r="J1157" s="229"/>
      <c r="K1157" s="229"/>
      <c r="L1157" s="234"/>
      <c r="M1157" s="235"/>
      <c r="N1157" s="236"/>
      <c r="O1157" s="236"/>
      <c r="P1157" s="236"/>
      <c r="Q1157" s="236"/>
      <c r="R1157" s="236"/>
      <c r="S1157" s="236"/>
      <c r="T1157" s="237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38" t="s">
        <v>164</v>
      </c>
      <c r="AU1157" s="238" t="s">
        <v>81</v>
      </c>
      <c r="AV1157" s="13" t="s">
        <v>81</v>
      </c>
      <c r="AW1157" s="13" t="s">
        <v>33</v>
      </c>
      <c r="AX1157" s="13" t="s">
        <v>71</v>
      </c>
      <c r="AY1157" s="238" t="s">
        <v>152</v>
      </c>
    </row>
    <row r="1158" s="15" customFormat="1">
      <c r="A1158" s="15"/>
      <c r="B1158" s="250"/>
      <c r="C1158" s="251"/>
      <c r="D1158" s="221" t="s">
        <v>164</v>
      </c>
      <c r="E1158" s="252" t="s">
        <v>19</v>
      </c>
      <c r="F1158" s="253" t="s">
        <v>230</v>
      </c>
      <c r="G1158" s="251"/>
      <c r="H1158" s="254">
        <v>212.857</v>
      </c>
      <c r="I1158" s="255"/>
      <c r="J1158" s="251"/>
      <c r="K1158" s="251"/>
      <c r="L1158" s="256"/>
      <c r="M1158" s="257"/>
      <c r="N1158" s="258"/>
      <c r="O1158" s="258"/>
      <c r="P1158" s="258"/>
      <c r="Q1158" s="258"/>
      <c r="R1158" s="258"/>
      <c r="S1158" s="258"/>
      <c r="T1158" s="259"/>
      <c r="U1158" s="15"/>
      <c r="V1158" s="15"/>
      <c r="W1158" s="15"/>
      <c r="X1158" s="15"/>
      <c r="Y1158" s="15"/>
      <c r="Z1158" s="15"/>
      <c r="AA1158" s="15"/>
      <c r="AB1158" s="15"/>
      <c r="AC1158" s="15"/>
      <c r="AD1158" s="15"/>
      <c r="AE1158" s="15"/>
      <c r="AT1158" s="260" t="s">
        <v>164</v>
      </c>
      <c r="AU1158" s="260" t="s">
        <v>81</v>
      </c>
      <c r="AV1158" s="15" t="s">
        <v>175</v>
      </c>
      <c r="AW1158" s="15" t="s">
        <v>33</v>
      </c>
      <c r="AX1158" s="15" t="s">
        <v>71</v>
      </c>
      <c r="AY1158" s="260" t="s">
        <v>152</v>
      </c>
    </row>
    <row r="1159" s="13" customFormat="1">
      <c r="A1159" s="13"/>
      <c r="B1159" s="228"/>
      <c r="C1159" s="229"/>
      <c r="D1159" s="221" t="s">
        <v>164</v>
      </c>
      <c r="E1159" s="230" t="s">
        <v>19</v>
      </c>
      <c r="F1159" s="231" t="s">
        <v>547</v>
      </c>
      <c r="G1159" s="229"/>
      <c r="H1159" s="232">
        <v>16.481999999999999</v>
      </c>
      <c r="I1159" s="233"/>
      <c r="J1159" s="229"/>
      <c r="K1159" s="229"/>
      <c r="L1159" s="234"/>
      <c r="M1159" s="235"/>
      <c r="N1159" s="236"/>
      <c r="O1159" s="236"/>
      <c r="P1159" s="236"/>
      <c r="Q1159" s="236"/>
      <c r="R1159" s="236"/>
      <c r="S1159" s="236"/>
      <c r="T1159" s="237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38" t="s">
        <v>164</v>
      </c>
      <c r="AU1159" s="238" t="s">
        <v>81</v>
      </c>
      <c r="AV1159" s="13" t="s">
        <v>81</v>
      </c>
      <c r="AW1159" s="13" t="s">
        <v>33</v>
      </c>
      <c r="AX1159" s="13" t="s">
        <v>71</v>
      </c>
      <c r="AY1159" s="238" t="s">
        <v>152</v>
      </c>
    </row>
    <row r="1160" s="13" customFormat="1">
      <c r="A1160" s="13"/>
      <c r="B1160" s="228"/>
      <c r="C1160" s="229"/>
      <c r="D1160" s="221" t="s">
        <v>164</v>
      </c>
      <c r="E1160" s="230" t="s">
        <v>19</v>
      </c>
      <c r="F1160" s="231" t="s">
        <v>548</v>
      </c>
      <c r="G1160" s="229"/>
      <c r="H1160" s="232">
        <v>15.252000000000001</v>
      </c>
      <c r="I1160" s="233"/>
      <c r="J1160" s="229"/>
      <c r="K1160" s="229"/>
      <c r="L1160" s="234"/>
      <c r="M1160" s="235"/>
      <c r="N1160" s="236"/>
      <c r="O1160" s="236"/>
      <c r="P1160" s="236"/>
      <c r="Q1160" s="236"/>
      <c r="R1160" s="236"/>
      <c r="S1160" s="236"/>
      <c r="T1160" s="237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38" t="s">
        <v>164</v>
      </c>
      <c r="AU1160" s="238" t="s">
        <v>81</v>
      </c>
      <c r="AV1160" s="13" t="s">
        <v>81</v>
      </c>
      <c r="AW1160" s="13" t="s">
        <v>33</v>
      </c>
      <c r="AX1160" s="13" t="s">
        <v>71</v>
      </c>
      <c r="AY1160" s="238" t="s">
        <v>152</v>
      </c>
    </row>
    <row r="1161" s="13" customFormat="1">
      <c r="A1161" s="13"/>
      <c r="B1161" s="228"/>
      <c r="C1161" s="229"/>
      <c r="D1161" s="221" t="s">
        <v>164</v>
      </c>
      <c r="E1161" s="230" t="s">
        <v>19</v>
      </c>
      <c r="F1161" s="231" t="s">
        <v>549</v>
      </c>
      <c r="G1161" s="229"/>
      <c r="H1161" s="232">
        <v>23.765000000000001</v>
      </c>
      <c r="I1161" s="233"/>
      <c r="J1161" s="229"/>
      <c r="K1161" s="229"/>
      <c r="L1161" s="234"/>
      <c r="M1161" s="235"/>
      <c r="N1161" s="236"/>
      <c r="O1161" s="236"/>
      <c r="P1161" s="236"/>
      <c r="Q1161" s="236"/>
      <c r="R1161" s="236"/>
      <c r="S1161" s="236"/>
      <c r="T1161" s="237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38" t="s">
        <v>164</v>
      </c>
      <c r="AU1161" s="238" t="s">
        <v>81</v>
      </c>
      <c r="AV1161" s="13" t="s">
        <v>81</v>
      </c>
      <c r="AW1161" s="13" t="s">
        <v>33</v>
      </c>
      <c r="AX1161" s="13" t="s">
        <v>71</v>
      </c>
      <c r="AY1161" s="238" t="s">
        <v>152</v>
      </c>
    </row>
    <row r="1162" s="13" customFormat="1">
      <c r="A1162" s="13"/>
      <c r="B1162" s="228"/>
      <c r="C1162" s="229"/>
      <c r="D1162" s="221" t="s">
        <v>164</v>
      </c>
      <c r="E1162" s="230" t="s">
        <v>19</v>
      </c>
      <c r="F1162" s="231" t="s">
        <v>550</v>
      </c>
      <c r="G1162" s="229"/>
      <c r="H1162" s="232">
        <v>3.7349999999999999</v>
      </c>
      <c r="I1162" s="233"/>
      <c r="J1162" s="229"/>
      <c r="K1162" s="229"/>
      <c r="L1162" s="234"/>
      <c r="M1162" s="235"/>
      <c r="N1162" s="236"/>
      <c r="O1162" s="236"/>
      <c r="P1162" s="236"/>
      <c r="Q1162" s="236"/>
      <c r="R1162" s="236"/>
      <c r="S1162" s="236"/>
      <c r="T1162" s="237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38" t="s">
        <v>164</v>
      </c>
      <c r="AU1162" s="238" t="s">
        <v>81</v>
      </c>
      <c r="AV1162" s="13" t="s">
        <v>81</v>
      </c>
      <c r="AW1162" s="13" t="s">
        <v>33</v>
      </c>
      <c r="AX1162" s="13" t="s">
        <v>71</v>
      </c>
      <c r="AY1162" s="238" t="s">
        <v>152</v>
      </c>
    </row>
    <row r="1163" s="13" customFormat="1">
      <c r="A1163" s="13"/>
      <c r="B1163" s="228"/>
      <c r="C1163" s="229"/>
      <c r="D1163" s="221" t="s">
        <v>164</v>
      </c>
      <c r="E1163" s="230" t="s">
        <v>19</v>
      </c>
      <c r="F1163" s="231" t="s">
        <v>551</v>
      </c>
      <c r="G1163" s="229"/>
      <c r="H1163" s="232">
        <v>16.905000000000001</v>
      </c>
      <c r="I1163" s="233"/>
      <c r="J1163" s="229"/>
      <c r="K1163" s="229"/>
      <c r="L1163" s="234"/>
      <c r="M1163" s="235"/>
      <c r="N1163" s="236"/>
      <c r="O1163" s="236"/>
      <c r="P1163" s="236"/>
      <c r="Q1163" s="236"/>
      <c r="R1163" s="236"/>
      <c r="S1163" s="236"/>
      <c r="T1163" s="237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38" t="s">
        <v>164</v>
      </c>
      <c r="AU1163" s="238" t="s">
        <v>81</v>
      </c>
      <c r="AV1163" s="13" t="s">
        <v>81</v>
      </c>
      <c r="AW1163" s="13" t="s">
        <v>33</v>
      </c>
      <c r="AX1163" s="13" t="s">
        <v>71</v>
      </c>
      <c r="AY1163" s="238" t="s">
        <v>152</v>
      </c>
    </row>
    <row r="1164" s="13" customFormat="1">
      <c r="A1164" s="13"/>
      <c r="B1164" s="228"/>
      <c r="C1164" s="229"/>
      <c r="D1164" s="221" t="s">
        <v>164</v>
      </c>
      <c r="E1164" s="230" t="s">
        <v>19</v>
      </c>
      <c r="F1164" s="231" t="s">
        <v>552</v>
      </c>
      <c r="G1164" s="229"/>
      <c r="H1164" s="232">
        <v>46.549999999999997</v>
      </c>
      <c r="I1164" s="233"/>
      <c r="J1164" s="229"/>
      <c r="K1164" s="229"/>
      <c r="L1164" s="234"/>
      <c r="M1164" s="235"/>
      <c r="N1164" s="236"/>
      <c r="O1164" s="236"/>
      <c r="P1164" s="236"/>
      <c r="Q1164" s="236"/>
      <c r="R1164" s="236"/>
      <c r="S1164" s="236"/>
      <c r="T1164" s="237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38" t="s">
        <v>164</v>
      </c>
      <c r="AU1164" s="238" t="s">
        <v>81</v>
      </c>
      <c r="AV1164" s="13" t="s">
        <v>81</v>
      </c>
      <c r="AW1164" s="13" t="s">
        <v>33</v>
      </c>
      <c r="AX1164" s="13" t="s">
        <v>71</v>
      </c>
      <c r="AY1164" s="238" t="s">
        <v>152</v>
      </c>
    </row>
    <row r="1165" s="13" customFormat="1">
      <c r="A1165" s="13"/>
      <c r="B1165" s="228"/>
      <c r="C1165" s="229"/>
      <c r="D1165" s="221" t="s">
        <v>164</v>
      </c>
      <c r="E1165" s="230" t="s">
        <v>19</v>
      </c>
      <c r="F1165" s="231" t="s">
        <v>553</v>
      </c>
      <c r="G1165" s="229"/>
      <c r="H1165" s="232">
        <v>14.753</v>
      </c>
      <c r="I1165" s="233"/>
      <c r="J1165" s="229"/>
      <c r="K1165" s="229"/>
      <c r="L1165" s="234"/>
      <c r="M1165" s="235"/>
      <c r="N1165" s="236"/>
      <c r="O1165" s="236"/>
      <c r="P1165" s="236"/>
      <c r="Q1165" s="236"/>
      <c r="R1165" s="236"/>
      <c r="S1165" s="236"/>
      <c r="T1165" s="237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38" t="s">
        <v>164</v>
      </c>
      <c r="AU1165" s="238" t="s">
        <v>81</v>
      </c>
      <c r="AV1165" s="13" t="s">
        <v>81</v>
      </c>
      <c r="AW1165" s="13" t="s">
        <v>33</v>
      </c>
      <c r="AX1165" s="13" t="s">
        <v>71</v>
      </c>
      <c r="AY1165" s="238" t="s">
        <v>152</v>
      </c>
    </row>
    <row r="1166" s="13" customFormat="1">
      <c r="A1166" s="13"/>
      <c r="B1166" s="228"/>
      <c r="C1166" s="229"/>
      <c r="D1166" s="221" t="s">
        <v>164</v>
      </c>
      <c r="E1166" s="230" t="s">
        <v>19</v>
      </c>
      <c r="F1166" s="231" t="s">
        <v>554</v>
      </c>
      <c r="G1166" s="229"/>
      <c r="H1166" s="232">
        <v>1.913</v>
      </c>
      <c r="I1166" s="233"/>
      <c r="J1166" s="229"/>
      <c r="K1166" s="229"/>
      <c r="L1166" s="234"/>
      <c r="M1166" s="235"/>
      <c r="N1166" s="236"/>
      <c r="O1166" s="236"/>
      <c r="P1166" s="236"/>
      <c r="Q1166" s="236"/>
      <c r="R1166" s="236"/>
      <c r="S1166" s="236"/>
      <c r="T1166" s="237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38" t="s">
        <v>164</v>
      </c>
      <c r="AU1166" s="238" t="s">
        <v>81</v>
      </c>
      <c r="AV1166" s="13" t="s">
        <v>81</v>
      </c>
      <c r="AW1166" s="13" t="s">
        <v>33</v>
      </c>
      <c r="AX1166" s="13" t="s">
        <v>71</v>
      </c>
      <c r="AY1166" s="238" t="s">
        <v>152</v>
      </c>
    </row>
    <row r="1167" s="13" customFormat="1">
      <c r="A1167" s="13"/>
      <c r="B1167" s="228"/>
      <c r="C1167" s="229"/>
      <c r="D1167" s="221" t="s">
        <v>164</v>
      </c>
      <c r="E1167" s="230" t="s">
        <v>19</v>
      </c>
      <c r="F1167" s="231" t="s">
        <v>555</v>
      </c>
      <c r="G1167" s="229"/>
      <c r="H1167" s="232">
        <v>1.3200000000000001</v>
      </c>
      <c r="I1167" s="233"/>
      <c r="J1167" s="229"/>
      <c r="K1167" s="229"/>
      <c r="L1167" s="234"/>
      <c r="M1167" s="235"/>
      <c r="N1167" s="236"/>
      <c r="O1167" s="236"/>
      <c r="P1167" s="236"/>
      <c r="Q1167" s="236"/>
      <c r="R1167" s="236"/>
      <c r="S1167" s="236"/>
      <c r="T1167" s="237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38" t="s">
        <v>164</v>
      </c>
      <c r="AU1167" s="238" t="s">
        <v>81</v>
      </c>
      <c r="AV1167" s="13" t="s">
        <v>81</v>
      </c>
      <c r="AW1167" s="13" t="s">
        <v>33</v>
      </c>
      <c r="AX1167" s="13" t="s">
        <v>71</v>
      </c>
      <c r="AY1167" s="238" t="s">
        <v>152</v>
      </c>
    </row>
    <row r="1168" s="13" customFormat="1">
      <c r="A1168" s="13"/>
      <c r="B1168" s="228"/>
      <c r="C1168" s="229"/>
      <c r="D1168" s="221" t="s">
        <v>164</v>
      </c>
      <c r="E1168" s="230" t="s">
        <v>19</v>
      </c>
      <c r="F1168" s="231" t="s">
        <v>556</v>
      </c>
      <c r="G1168" s="229"/>
      <c r="H1168" s="232">
        <v>0.47999999999999998</v>
      </c>
      <c r="I1168" s="233"/>
      <c r="J1168" s="229"/>
      <c r="K1168" s="229"/>
      <c r="L1168" s="234"/>
      <c r="M1168" s="235"/>
      <c r="N1168" s="236"/>
      <c r="O1168" s="236"/>
      <c r="P1168" s="236"/>
      <c r="Q1168" s="236"/>
      <c r="R1168" s="236"/>
      <c r="S1168" s="236"/>
      <c r="T1168" s="237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38" t="s">
        <v>164</v>
      </c>
      <c r="AU1168" s="238" t="s">
        <v>81</v>
      </c>
      <c r="AV1168" s="13" t="s">
        <v>81</v>
      </c>
      <c r="AW1168" s="13" t="s">
        <v>33</v>
      </c>
      <c r="AX1168" s="13" t="s">
        <v>71</v>
      </c>
      <c r="AY1168" s="238" t="s">
        <v>152</v>
      </c>
    </row>
    <row r="1169" s="15" customFormat="1">
      <c r="A1169" s="15"/>
      <c r="B1169" s="250"/>
      <c r="C1169" s="251"/>
      <c r="D1169" s="221" t="s">
        <v>164</v>
      </c>
      <c r="E1169" s="252" t="s">
        <v>19</v>
      </c>
      <c r="F1169" s="253" t="s">
        <v>230</v>
      </c>
      <c r="G1169" s="251"/>
      <c r="H1169" s="254">
        <v>141.155</v>
      </c>
      <c r="I1169" s="255"/>
      <c r="J1169" s="251"/>
      <c r="K1169" s="251"/>
      <c r="L1169" s="256"/>
      <c r="M1169" s="257"/>
      <c r="N1169" s="258"/>
      <c r="O1169" s="258"/>
      <c r="P1169" s="258"/>
      <c r="Q1169" s="258"/>
      <c r="R1169" s="258"/>
      <c r="S1169" s="258"/>
      <c r="T1169" s="259"/>
      <c r="U1169" s="15"/>
      <c r="V1169" s="15"/>
      <c r="W1169" s="15"/>
      <c r="X1169" s="15"/>
      <c r="Y1169" s="15"/>
      <c r="Z1169" s="15"/>
      <c r="AA1169" s="15"/>
      <c r="AB1169" s="15"/>
      <c r="AC1169" s="15"/>
      <c r="AD1169" s="15"/>
      <c r="AE1169" s="15"/>
      <c r="AT1169" s="260" t="s">
        <v>164</v>
      </c>
      <c r="AU1169" s="260" t="s">
        <v>81</v>
      </c>
      <c r="AV1169" s="15" t="s">
        <v>175</v>
      </c>
      <c r="AW1169" s="15" t="s">
        <v>33</v>
      </c>
      <c r="AX1169" s="15" t="s">
        <v>71</v>
      </c>
      <c r="AY1169" s="260" t="s">
        <v>152</v>
      </c>
    </row>
    <row r="1170" s="14" customFormat="1">
      <c r="A1170" s="14"/>
      <c r="B1170" s="239"/>
      <c r="C1170" s="240"/>
      <c r="D1170" s="221" t="s">
        <v>164</v>
      </c>
      <c r="E1170" s="241" t="s">
        <v>19</v>
      </c>
      <c r="F1170" s="242" t="s">
        <v>169</v>
      </c>
      <c r="G1170" s="240"/>
      <c r="H1170" s="243">
        <v>1067.8489999999999</v>
      </c>
      <c r="I1170" s="244"/>
      <c r="J1170" s="240"/>
      <c r="K1170" s="240"/>
      <c r="L1170" s="245"/>
      <c r="M1170" s="246"/>
      <c r="N1170" s="247"/>
      <c r="O1170" s="247"/>
      <c r="P1170" s="247"/>
      <c r="Q1170" s="247"/>
      <c r="R1170" s="247"/>
      <c r="S1170" s="247"/>
      <c r="T1170" s="248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49" t="s">
        <v>164</v>
      </c>
      <c r="AU1170" s="249" t="s">
        <v>81</v>
      </c>
      <c r="AV1170" s="14" t="s">
        <v>158</v>
      </c>
      <c r="AW1170" s="14" t="s">
        <v>33</v>
      </c>
      <c r="AX1170" s="14" t="s">
        <v>79</v>
      </c>
      <c r="AY1170" s="249" t="s">
        <v>152</v>
      </c>
    </row>
    <row r="1171" s="2" customFormat="1" ht="24.15" customHeight="1">
      <c r="A1171" s="40"/>
      <c r="B1171" s="41"/>
      <c r="C1171" s="207" t="s">
        <v>1555</v>
      </c>
      <c r="D1171" s="207" t="s">
        <v>154</v>
      </c>
      <c r="E1171" s="208" t="s">
        <v>1556</v>
      </c>
      <c r="F1171" s="209" t="s">
        <v>1557</v>
      </c>
      <c r="G1171" s="210" t="s">
        <v>211</v>
      </c>
      <c r="H1171" s="211">
        <v>233.64400000000001</v>
      </c>
      <c r="I1171" s="212"/>
      <c r="J1171" s="213">
        <f>ROUND(I1171*H1171,2)</f>
        <v>0</v>
      </c>
      <c r="K1171" s="214"/>
      <c r="L1171" s="46"/>
      <c r="M1171" s="215" t="s">
        <v>19</v>
      </c>
      <c r="N1171" s="216" t="s">
        <v>42</v>
      </c>
      <c r="O1171" s="86"/>
      <c r="P1171" s="217">
        <f>O1171*H1171</f>
        <v>0</v>
      </c>
      <c r="Q1171" s="217">
        <v>0.00029</v>
      </c>
      <c r="R1171" s="217">
        <f>Q1171*H1171</f>
        <v>0.067756759999999999</v>
      </c>
      <c r="S1171" s="217">
        <v>0</v>
      </c>
      <c r="T1171" s="218">
        <f>S1171*H1171</f>
        <v>0</v>
      </c>
      <c r="U1171" s="40"/>
      <c r="V1171" s="40"/>
      <c r="W1171" s="40"/>
      <c r="X1171" s="40"/>
      <c r="Y1171" s="40"/>
      <c r="Z1171" s="40"/>
      <c r="AA1171" s="40"/>
      <c r="AB1171" s="40"/>
      <c r="AC1171" s="40"/>
      <c r="AD1171" s="40"/>
      <c r="AE1171" s="40"/>
      <c r="AR1171" s="219" t="s">
        <v>264</v>
      </c>
      <c r="AT1171" s="219" t="s">
        <v>154</v>
      </c>
      <c r="AU1171" s="219" t="s">
        <v>81</v>
      </c>
      <c r="AY1171" s="19" t="s">
        <v>152</v>
      </c>
      <c r="BE1171" s="220">
        <f>IF(N1171="základní",J1171,0)</f>
        <v>0</v>
      </c>
      <c r="BF1171" s="220">
        <f>IF(N1171="snížená",J1171,0)</f>
        <v>0</v>
      </c>
      <c r="BG1171" s="220">
        <f>IF(N1171="zákl. přenesená",J1171,0)</f>
        <v>0</v>
      </c>
      <c r="BH1171" s="220">
        <f>IF(N1171="sníž. přenesená",J1171,0)</f>
        <v>0</v>
      </c>
      <c r="BI1171" s="220">
        <f>IF(N1171="nulová",J1171,0)</f>
        <v>0</v>
      </c>
      <c r="BJ1171" s="19" t="s">
        <v>79</v>
      </c>
      <c r="BK1171" s="220">
        <f>ROUND(I1171*H1171,2)</f>
        <v>0</v>
      </c>
      <c r="BL1171" s="19" t="s">
        <v>264</v>
      </c>
      <c r="BM1171" s="219" t="s">
        <v>1558</v>
      </c>
    </row>
    <row r="1172" s="2" customFormat="1">
      <c r="A1172" s="40"/>
      <c r="B1172" s="41"/>
      <c r="C1172" s="42"/>
      <c r="D1172" s="221" t="s">
        <v>160</v>
      </c>
      <c r="E1172" s="42"/>
      <c r="F1172" s="222" t="s">
        <v>1557</v>
      </c>
      <c r="G1172" s="42"/>
      <c r="H1172" s="42"/>
      <c r="I1172" s="223"/>
      <c r="J1172" s="42"/>
      <c r="K1172" s="42"/>
      <c r="L1172" s="46"/>
      <c r="M1172" s="224"/>
      <c r="N1172" s="225"/>
      <c r="O1172" s="86"/>
      <c r="P1172" s="86"/>
      <c r="Q1172" s="86"/>
      <c r="R1172" s="86"/>
      <c r="S1172" s="86"/>
      <c r="T1172" s="87"/>
      <c r="U1172" s="40"/>
      <c r="V1172" s="40"/>
      <c r="W1172" s="40"/>
      <c r="X1172" s="40"/>
      <c r="Y1172" s="40"/>
      <c r="Z1172" s="40"/>
      <c r="AA1172" s="40"/>
      <c r="AB1172" s="40"/>
      <c r="AC1172" s="40"/>
      <c r="AD1172" s="40"/>
      <c r="AE1172" s="40"/>
      <c r="AT1172" s="19" t="s">
        <v>160</v>
      </c>
      <c r="AU1172" s="19" t="s">
        <v>81</v>
      </c>
    </row>
    <row r="1173" s="13" customFormat="1">
      <c r="A1173" s="13"/>
      <c r="B1173" s="228"/>
      <c r="C1173" s="229"/>
      <c r="D1173" s="221" t="s">
        <v>164</v>
      </c>
      <c r="E1173" s="230" t="s">
        <v>19</v>
      </c>
      <c r="F1173" s="231" t="s">
        <v>1559</v>
      </c>
      <c r="G1173" s="229"/>
      <c r="H1173" s="232">
        <v>31.640000000000001</v>
      </c>
      <c r="I1173" s="233"/>
      <c r="J1173" s="229"/>
      <c r="K1173" s="229"/>
      <c r="L1173" s="234"/>
      <c r="M1173" s="235"/>
      <c r="N1173" s="236"/>
      <c r="O1173" s="236"/>
      <c r="P1173" s="236"/>
      <c r="Q1173" s="236"/>
      <c r="R1173" s="236"/>
      <c r="S1173" s="236"/>
      <c r="T1173" s="237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38" t="s">
        <v>164</v>
      </c>
      <c r="AU1173" s="238" t="s">
        <v>81</v>
      </c>
      <c r="AV1173" s="13" t="s">
        <v>81</v>
      </c>
      <c r="AW1173" s="13" t="s">
        <v>33</v>
      </c>
      <c r="AX1173" s="13" t="s">
        <v>71</v>
      </c>
      <c r="AY1173" s="238" t="s">
        <v>152</v>
      </c>
    </row>
    <row r="1174" s="13" customFormat="1">
      <c r="A1174" s="13"/>
      <c r="B1174" s="228"/>
      <c r="C1174" s="229"/>
      <c r="D1174" s="221" t="s">
        <v>164</v>
      </c>
      <c r="E1174" s="230" t="s">
        <v>19</v>
      </c>
      <c r="F1174" s="231" t="s">
        <v>1560</v>
      </c>
      <c r="G1174" s="229"/>
      <c r="H1174" s="232">
        <v>40.112000000000002</v>
      </c>
      <c r="I1174" s="233"/>
      <c r="J1174" s="229"/>
      <c r="K1174" s="229"/>
      <c r="L1174" s="234"/>
      <c r="M1174" s="235"/>
      <c r="N1174" s="236"/>
      <c r="O1174" s="236"/>
      <c r="P1174" s="236"/>
      <c r="Q1174" s="236"/>
      <c r="R1174" s="236"/>
      <c r="S1174" s="236"/>
      <c r="T1174" s="237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38" t="s">
        <v>164</v>
      </c>
      <c r="AU1174" s="238" t="s">
        <v>81</v>
      </c>
      <c r="AV1174" s="13" t="s">
        <v>81</v>
      </c>
      <c r="AW1174" s="13" t="s">
        <v>33</v>
      </c>
      <c r="AX1174" s="13" t="s">
        <v>71</v>
      </c>
      <c r="AY1174" s="238" t="s">
        <v>152</v>
      </c>
    </row>
    <row r="1175" s="13" customFormat="1">
      <c r="A1175" s="13"/>
      <c r="B1175" s="228"/>
      <c r="C1175" s="229"/>
      <c r="D1175" s="221" t="s">
        <v>164</v>
      </c>
      <c r="E1175" s="230" t="s">
        <v>19</v>
      </c>
      <c r="F1175" s="231" t="s">
        <v>1561</v>
      </c>
      <c r="G1175" s="229"/>
      <c r="H1175" s="232">
        <v>81.792000000000002</v>
      </c>
      <c r="I1175" s="233"/>
      <c r="J1175" s="229"/>
      <c r="K1175" s="229"/>
      <c r="L1175" s="234"/>
      <c r="M1175" s="235"/>
      <c r="N1175" s="236"/>
      <c r="O1175" s="236"/>
      <c r="P1175" s="236"/>
      <c r="Q1175" s="236"/>
      <c r="R1175" s="236"/>
      <c r="S1175" s="236"/>
      <c r="T1175" s="237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38" t="s">
        <v>164</v>
      </c>
      <c r="AU1175" s="238" t="s">
        <v>81</v>
      </c>
      <c r="AV1175" s="13" t="s">
        <v>81</v>
      </c>
      <c r="AW1175" s="13" t="s">
        <v>33</v>
      </c>
      <c r="AX1175" s="13" t="s">
        <v>71</v>
      </c>
      <c r="AY1175" s="238" t="s">
        <v>152</v>
      </c>
    </row>
    <row r="1176" s="13" customFormat="1">
      <c r="A1176" s="13"/>
      <c r="B1176" s="228"/>
      <c r="C1176" s="229"/>
      <c r="D1176" s="221" t="s">
        <v>164</v>
      </c>
      <c r="E1176" s="230" t="s">
        <v>19</v>
      </c>
      <c r="F1176" s="231" t="s">
        <v>1562</v>
      </c>
      <c r="G1176" s="229"/>
      <c r="H1176" s="232">
        <v>43.200000000000003</v>
      </c>
      <c r="I1176" s="233"/>
      <c r="J1176" s="229"/>
      <c r="K1176" s="229"/>
      <c r="L1176" s="234"/>
      <c r="M1176" s="235"/>
      <c r="N1176" s="236"/>
      <c r="O1176" s="236"/>
      <c r="P1176" s="236"/>
      <c r="Q1176" s="236"/>
      <c r="R1176" s="236"/>
      <c r="S1176" s="236"/>
      <c r="T1176" s="237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38" t="s">
        <v>164</v>
      </c>
      <c r="AU1176" s="238" t="s">
        <v>81</v>
      </c>
      <c r="AV1176" s="13" t="s">
        <v>81</v>
      </c>
      <c r="AW1176" s="13" t="s">
        <v>33</v>
      </c>
      <c r="AX1176" s="13" t="s">
        <v>71</v>
      </c>
      <c r="AY1176" s="238" t="s">
        <v>152</v>
      </c>
    </row>
    <row r="1177" s="13" customFormat="1">
      <c r="A1177" s="13"/>
      <c r="B1177" s="228"/>
      <c r="C1177" s="229"/>
      <c r="D1177" s="221" t="s">
        <v>164</v>
      </c>
      <c r="E1177" s="230" t="s">
        <v>19</v>
      </c>
      <c r="F1177" s="231" t="s">
        <v>1563</v>
      </c>
      <c r="G1177" s="229"/>
      <c r="H1177" s="232">
        <v>36.899999999999999</v>
      </c>
      <c r="I1177" s="233"/>
      <c r="J1177" s="229"/>
      <c r="K1177" s="229"/>
      <c r="L1177" s="234"/>
      <c r="M1177" s="235"/>
      <c r="N1177" s="236"/>
      <c r="O1177" s="236"/>
      <c r="P1177" s="236"/>
      <c r="Q1177" s="236"/>
      <c r="R1177" s="236"/>
      <c r="S1177" s="236"/>
      <c r="T1177" s="237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38" t="s">
        <v>164</v>
      </c>
      <c r="AU1177" s="238" t="s">
        <v>81</v>
      </c>
      <c r="AV1177" s="13" t="s">
        <v>81</v>
      </c>
      <c r="AW1177" s="13" t="s">
        <v>33</v>
      </c>
      <c r="AX1177" s="13" t="s">
        <v>71</v>
      </c>
      <c r="AY1177" s="238" t="s">
        <v>152</v>
      </c>
    </row>
    <row r="1178" s="14" customFormat="1">
      <c r="A1178" s="14"/>
      <c r="B1178" s="239"/>
      <c r="C1178" s="240"/>
      <c r="D1178" s="221" t="s">
        <v>164</v>
      </c>
      <c r="E1178" s="241" t="s">
        <v>19</v>
      </c>
      <c r="F1178" s="242" t="s">
        <v>169</v>
      </c>
      <c r="G1178" s="240"/>
      <c r="H1178" s="243">
        <v>233.64400000000003</v>
      </c>
      <c r="I1178" s="244"/>
      <c r="J1178" s="240"/>
      <c r="K1178" s="240"/>
      <c r="L1178" s="245"/>
      <c r="M1178" s="284"/>
      <c r="N1178" s="285"/>
      <c r="O1178" s="285"/>
      <c r="P1178" s="285"/>
      <c r="Q1178" s="285"/>
      <c r="R1178" s="285"/>
      <c r="S1178" s="285"/>
      <c r="T1178" s="286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49" t="s">
        <v>164</v>
      </c>
      <c r="AU1178" s="249" t="s">
        <v>81</v>
      </c>
      <c r="AV1178" s="14" t="s">
        <v>158</v>
      </c>
      <c r="AW1178" s="14" t="s">
        <v>33</v>
      </c>
      <c r="AX1178" s="14" t="s">
        <v>79</v>
      </c>
      <c r="AY1178" s="249" t="s">
        <v>152</v>
      </c>
    </row>
    <row r="1179" s="2" customFormat="1" ht="6.96" customHeight="1">
      <c r="A1179" s="40"/>
      <c r="B1179" s="61"/>
      <c r="C1179" s="62"/>
      <c r="D1179" s="62"/>
      <c r="E1179" s="62"/>
      <c r="F1179" s="62"/>
      <c r="G1179" s="62"/>
      <c r="H1179" s="62"/>
      <c r="I1179" s="62"/>
      <c r="J1179" s="62"/>
      <c r="K1179" s="62"/>
      <c r="L1179" s="46"/>
      <c r="M1179" s="40"/>
      <c r="O1179" s="40"/>
      <c r="P1179" s="40"/>
      <c r="Q1179" s="40"/>
      <c r="R1179" s="40"/>
      <c r="S1179" s="40"/>
      <c r="T1179" s="40"/>
      <c r="U1179" s="40"/>
      <c r="V1179" s="40"/>
      <c r="W1179" s="40"/>
      <c r="X1179" s="40"/>
      <c r="Y1179" s="40"/>
      <c r="Z1179" s="40"/>
      <c r="AA1179" s="40"/>
      <c r="AB1179" s="40"/>
      <c r="AC1179" s="40"/>
      <c r="AD1179" s="40"/>
      <c r="AE1179" s="40"/>
    </row>
  </sheetData>
  <sheetProtection sheet="1" autoFilter="0" formatColumns="0" formatRows="0" objects="1" scenarios="1" spinCount="100000" saltValue="Iw/K9Ola1iPX6iCuO7/vgxaUdwfWO3Lw1yccZCM6kPaQH7aAsNwmVr8c8ns4IK74WeJU4TnIfQhhvp7/VW/uuQ==" hashValue="zXZYqbe7M9M4AeMHSDojp7FwdK7mCtZ56GNs3TCmKADFbw41hLF4o454gP0o+iEEmIXLBeABKLqq9jETi3QQpg==" algorithmName="SHA-512" password="CC35"/>
  <autoFilter ref="C110:K1178"/>
  <mergeCells count="9">
    <mergeCell ref="E7:H7"/>
    <mergeCell ref="E9:H9"/>
    <mergeCell ref="E18:H18"/>
    <mergeCell ref="E27:H27"/>
    <mergeCell ref="E48:H48"/>
    <mergeCell ref="E50:H50"/>
    <mergeCell ref="E101:H101"/>
    <mergeCell ref="E103:H103"/>
    <mergeCell ref="L2:V2"/>
  </mergeCells>
  <hyperlinks>
    <hyperlink ref="F116" r:id="rId1" display="https://podminky.urs.cz/item/CS_URS_2022_01/139751101"/>
    <hyperlink ref="F124" r:id="rId2" display="https://podminky.urs.cz/item/CS_URS_2022_01/161111502"/>
    <hyperlink ref="F127" r:id="rId3" display="https://podminky.urs.cz/item/CS_URS_2022_01/162211311"/>
    <hyperlink ref="F130" r:id="rId4" display="https://podminky.urs.cz/item/CS_URS_2022_01/162751117"/>
    <hyperlink ref="F133" r:id="rId5" display="https://podminky.urs.cz/item/CS_URS_2022_01/162751119"/>
    <hyperlink ref="F137" r:id="rId6" display="https://podminky.urs.cz/item/CS_URS_2022_01/167151101"/>
    <hyperlink ref="F140" r:id="rId7" display="https://podminky.urs.cz/item/CS_URS_2022_01/171201231"/>
    <hyperlink ref="F145" r:id="rId8" display="https://podminky.urs.cz/item/CS_URS_2022_01/274351121"/>
    <hyperlink ref="F151" r:id="rId9" display="https://podminky.urs.cz/item/CS_URS_2022_01/274351122"/>
    <hyperlink ref="F187" r:id="rId10" display="https://podminky.urs.cz/item/CS_URS_2022_01/317168022"/>
    <hyperlink ref="F200" r:id="rId11" display="https://podminky.urs.cz/item/CS_URS_2022_01/342244201"/>
    <hyperlink ref="F224" r:id="rId12" display="https://podminky.urs.cz/item/CS_URS_2022_01/342244221"/>
    <hyperlink ref="F268" r:id="rId13" display="https://podminky.urs.cz/item/CS_URS_2022_01/411351011"/>
    <hyperlink ref="F274" r:id="rId14" display="https://podminky.urs.cz/item/CS_URS_2022_01/411351012"/>
    <hyperlink ref="F277" r:id="rId15" display="https://podminky.urs.cz/item/CS_URS_2022_01/411354311"/>
    <hyperlink ref="F281" r:id="rId16" display="https://podminky.urs.cz/item/CS_URS_2022_01/411354312"/>
    <hyperlink ref="F313" r:id="rId17" display="https://podminky.urs.cz/item/CS_URS_2022_01/564841011"/>
    <hyperlink ref="F704" r:id="rId18" display="https://podminky.urs.cz/item/CS_URS_2022_01/997013861"/>
    <hyperlink ref="F707" r:id="rId19" display="https://podminky.urs.cz/item/CS_URS_2022_01/997013867"/>
    <hyperlink ref="F895" r:id="rId20" display="https://podminky.urs.cz/item/CS_URS_2022_01/771574263"/>
    <hyperlink ref="F910" r:id="rId21" display="https://podminky.urs.cz/item/CS_URS_2022_01/771577111"/>
    <hyperlink ref="F913" r:id="rId22" display="https://podminky.urs.cz/item/CS_URS_2022_01/771577114"/>
    <hyperlink ref="F916" r:id="rId23" display="https://podminky.urs.cz/item/CS_URS_2022_01/771121011"/>
    <hyperlink ref="F922" r:id="rId24" display="https://podminky.urs.cz/item/CS_URS_2022_01/771161021"/>
    <hyperlink ref="F931" r:id="rId25" display="https://podminky.urs.cz/item/CS_URS_2022_01/771151022"/>
    <hyperlink ref="F945" r:id="rId26" display="https://podminky.urs.cz/item/CS_URS_2022_01/773993901"/>
    <hyperlink ref="F989" r:id="rId27" display="https://podminky.urs.cz/item/CS_URS_2022_01/781474113"/>
    <hyperlink ref="F1010" r:id="rId28" display="https://podminky.urs.cz/item/CS_URS_2022_01/781477111"/>
    <hyperlink ref="F1022" r:id="rId29" display="https://podminky.urs.cz/item/CS_URS_2022_01/781469195"/>
    <hyperlink ref="F1025" r:id="rId30" display="https://podminky.urs.cz/item/CS_URS_2022_01/781495115"/>
    <hyperlink ref="F1028" r:id="rId31" display="https://podminky.urs.cz/item/CS_URS_2022_01/7811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Správní budova VD Plumlov-rekonstrukce zázemí pro dělníky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1564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85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20. 12. 2017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ROUND(J96,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ROUND((SUM(BE96:BE383)),  2)</f>
        <v>0</v>
      </c>
      <c r="G33" s="40"/>
      <c r="H33" s="40"/>
      <c r="I33" s="150">
        <v>0.20999999999999999</v>
      </c>
      <c r="J33" s="149">
        <f>ROUND(((SUM(BE96:BE383))*I33),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ROUND((SUM(BF96:BF383)),  2)</f>
        <v>0</v>
      </c>
      <c r="G34" s="40"/>
      <c r="H34" s="40"/>
      <c r="I34" s="150">
        <v>0.14999999999999999</v>
      </c>
      <c r="J34" s="149">
        <f>ROUND(((SUM(BF96:BF383))*I34),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ROUND((SUM(BG96:BG383)),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ROUND((SUM(BH96:BH383)),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ROUND((SUM(BI96:BI383)),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Správní budova VD Plumlov-rekonstrukce zázemí pro dělníky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Zdravotní instalace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Plumlov</v>
      </c>
      <c r="G52" s="42"/>
      <c r="H52" s="42"/>
      <c r="I52" s="34" t="s">
        <v>23</v>
      </c>
      <c r="J52" s="74" t="str">
        <f>IF(J12="","",J12)</f>
        <v>20. 12. 2017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Povodí Moravy s.p. Dřevařská 932/11,Brno</v>
      </c>
      <c r="G54" s="42"/>
      <c r="H54" s="42"/>
      <c r="I54" s="34" t="s">
        <v>31</v>
      </c>
      <c r="J54" s="38" t="str">
        <f>E21</f>
        <v>ing.arch.Lukáš Doubrava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J96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105</v>
      </c>
      <c r="E60" s="170"/>
      <c r="F60" s="170"/>
      <c r="G60" s="170"/>
      <c r="H60" s="170"/>
      <c r="I60" s="170"/>
      <c r="J60" s="171">
        <f>J97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106</v>
      </c>
      <c r="E61" s="176"/>
      <c r="F61" s="176"/>
      <c r="G61" s="176"/>
      <c r="H61" s="176"/>
      <c r="I61" s="176"/>
      <c r="J61" s="177">
        <f>J98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107</v>
      </c>
      <c r="E62" s="176"/>
      <c r="F62" s="176"/>
      <c r="G62" s="176"/>
      <c r="H62" s="176"/>
      <c r="I62" s="176"/>
      <c r="J62" s="177">
        <f>J126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1565</v>
      </c>
      <c r="E63" s="176"/>
      <c r="F63" s="176"/>
      <c r="G63" s="176"/>
      <c r="H63" s="176"/>
      <c r="I63" s="176"/>
      <c r="J63" s="177">
        <f>J130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110</v>
      </c>
      <c r="E64" s="176"/>
      <c r="F64" s="176"/>
      <c r="G64" s="176"/>
      <c r="H64" s="176"/>
      <c r="I64" s="176"/>
      <c r="J64" s="177">
        <f>J143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1566</v>
      </c>
      <c r="E65" s="176"/>
      <c r="F65" s="176"/>
      <c r="G65" s="176"/>
      <c r="H65" s="176"/>
      <c r="I65" s="176"/>
      <c r="J65" s="177">
        <f>J150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117</v>
      </c>
      <c r="E66" s="176"/>
      <c r="F66" s="176"/>
      <c r="G66" s="176"/>
      <c r="H66" s="176"/>
      <c r="I66" s="176"/>
      <c r="J66" s="177">
        <f>J153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1567</v>
      </c>
      <c r="E67" s="176"/>
      <c r="F67" s="176"/>
      <c r="G67" s="176"/>
      <c r="H67" s="176"/>
      <c r="I67" s="176"/>
      <c r="J67" s="177">
        <f>J184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1567</v>
      </c>
      <c r="E68" s="176"/>
      <c r="F68" s="176"/>
      <c r="G68" s="176"/>
      <c r="H68" s="176"/>
      <c r="I68" s="176"/>
      <c r="J68" s="177">
        <f>J187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73"/>
      <c r="C69" s="174"/>
      <c r="D69" s="175" t="s">
        <v>1568</v>
      </c>
      <c r="E69" s="176"/>
      <c r="F69" s="176"/>
      <c r="G69" s="176"/>
      <c r="H69" s="176"/>
      <c r="I69" s="176"/>
      <c r="J69" s="177">
        <f>J196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122</v>
      </c>
      <c r="E70" s="170"/>
      <c r="F70" s="170"/>
      <c r="G70" s="170"/>
      <c r="H70" s="170"/>
      <c r="I70" s="170"/>
      <c r="J70" s="171">
        <f>J212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3"/>
      <c r="C71" s="174"/>
      <c r="D71" s="175" t="s">
        <v>1569</v>
      </c>
      <c r="E71" s="176"/>
      <c r="F71" s="176"/>
      <c r="G71" s="176"/>
      <c r="H71" s="176"/>
      <c r="I71" s="176"/>
      <c r="J71" s="177">
        <f>J213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1570</v>
      </c>
      <c r="E72" s="176"/>
      <c r="F72" s="176"/>
      <c r="G72" s="176"/>
      <c r="H72" s="176"/>
      <c r="I72" s="176"/>
      <c r="J72" s="177">
        <f>J237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1571</v>
      </c>
      <c r="E73" s="176"/>
      <c r="F73" s="176"/>
      <c r="G73" s="176"/>
      <c r="H73" s="176"/>
      <c r="I73" s="176"/>
      <c r="J73" s="177">
        <f>J270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1572</v>
      </c>
      <c r="E74" s="176"/>
      <c r="F74" s="176"/>
      <c r="G74" s="176"/>
      <c r="H74" s="176"/>
      <c r="I74" s="176"/>
      <c r="J74" s="177">
        <f>J279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1573</v>
      </c>
      <c r="E75" s="176"/>
      <c r="F75" s="176"/>
      <c r="G75" s="176"/>
      <c r="H75" s="176"/>
      <c r="I75" s="176"/>
      <c r="J75" s="177">
        <f>J364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129</v>
      </c>
      <c r="E76" s="176"/>
      <c r="F76" s="176"/>
      <c r="G76" s="176"/>
      <c r="H76" s="176"/>
      <c r="I76" s="176"/>
      <c r="J76" s="177">
        <f>J369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137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16</v>
      </c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62" t="str">
        <f>E7</f>
        <v>Správní budova VD Plumlov-rekonstrukce zázemí pro dělníky</v>
      </c>
      <c r="F86" s="34"/>
      <c r="G86" s="34"/>
      <c r="H86" s="34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99</v>
      </c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E9</f>
        <v>02 - Zdravotní instalace</v>
      </c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F12</f>
        <v>Plumlov</v>
      </c>
      <c r="G90" s="42"/>
      <c r="H90" s="42"/>
      <c r="I90" s="34" t="s">
        <v>23</v>
      </c>
      <c r="J90" s="74" t="str">
        <f>IF(J12="","",J12)</f>
        <v>20. 12. 2017</v>
      </c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5.65" customHeight="1">
      <c r="A92" s="40"/>
      <c r="B92" s="41"/>
      <c r="C92" s="34" t="s">
        <v>25</v>
      </c>
      <c r="D92" s="42"/>
      <c r="E92" s="42"/>
      <c r="F92" s="29" t="str">
        <f>E15</f>
        <v>Povodí Moravy s.p. Dřevařská 932/11,Brno</v>
      </c>
      <c r="G92" s="42"/>
      <c r="H92" s="42"/>
      <c r="I92" s="34" t="s">
        <v>31</v>
      </c>
      <c r="J92" s="38" t="str">
        <f>E21</f>
        <v>ing.arch.Lukáš Doubrava</v>
      </c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29</v>
      </c>
      <c r="D93" s="42"/>
      <c r="E93" s="42"/>
      <c r="F93" s="29" t="str">
        <f>IF(E18="","",E18)</f>
        <v>Vyplň údaj</v>
      </c>
      <c r="G93" s="42"/>
      <c r="H93" s="42"/>
      <c r="I93" s="34" t="s">
        <v>34</v>
      </c>
      <c r="J93" s="38" t="str">
        <f>E24</f>
        <v xml:space="preserve"> </v>
      </c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79"/>
      <c r="B95" s="180"/>
      <c r="C95" s="181" t="s">
        <v>138</v>
      </c>
      <c r="D95" s="182" t="s">
        <v>56</v>
      </c>
      <c r="E95" s="182" t="s">
        <v>52</v>
      </c>
      <c r="F95" s="182" t="s">
        <v>53</v>
      </c>
      <c r="G95" s="182" t="s">
        <v>139</v>
      </c>
      <c r="H95" s="182" t="s">
        <v>140</v>
      </c>
      <c r="I95" s="182" t="s">
        <v>141</v>
      </c>
      <c r="J95" s="183" t="s">
        <v>103</v>
      </c>
      <c r="K95" s="184" t="s">
        <v>142</v>
      </c>
      <c r="L95" s="185"/>
      <c r="M95" s="94" t="s">
        <v>19</v>
      </c>
      <c r="N95" s="95" t="s">
        <v>41</v>
      </c>
      <c r="O95" s="95" t="s">
        <v>143</v>
      </c>
      <c r="P95" s="95" t="s">
        <v>144</v>
      </c>
      <c r="Q95" s="95" t="s">
        <v>145</v>
      </c>
      <c r="R95" s="95" t="s">
        <v>146</v>
      </c>
      <c r="S95" s="95" t="s">
        <v>147</v>
      </c>
      <c r="T95" s="96" t="s">
        <v>148</v>
      </c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</row>
    <row r="96" s="2" customFormat="1" ht="22.8" customHeight="1">
      <c r="A96" s="40"/>
      <c r="B96" s="41"/>
      <c r="C96" s="101" t="s">
        <v>149</v>
      </c>
      <c r="D96" s="42"/>
      <c r="E96" s="42"/>
      <c r="F96" s="42"/>
      <c r="G96" s="42"/>
      <c r="H96" s="42"/>
      <c r="I96" s="42"/>
      <c r="J96" s="186">
        <f>BK96</f>
        <v>0</v>
      </c>
      <c r="K96" s="42"/>
      <c r="L96" s="46"/>
      <c r="M96" s="97"/>
      <c r="N96" s="187"/>
      <c r="O96" s="98"/>
      <c r="P96" s="188">
        <f>P97+P212</f>
        <v>0</v>
      </c>
      <c r="Q96" s="98"/>
      <c r="R96" s="188">
        <f>R97+R212</f>
        <v>16.765417580000001</v>
      </c>
      <c r="S96" s="98"/>
      <c r="T96" s="189">
        <f>T97+T212</f>
        <v>0.022399999999999996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70</v>
      </c>
      <c r="AU96" s="19" t="s">
        <v>104</v>
      </c>
      <c r="BK96" s="190">
        <f>BK97+BK212</f>
        <v>0</v>
      </c>
    </row>
    <row r="97" s="12" customFormat="1" ht="25.92" customHeight="1">
      <c r="A97" s="12"/>
      <c r="B97" s="191"/>
      <c r="C97" s="192"/>
      <c r="D97" s="193" t="s">
        <v>70</v>
      </c>
      <c r="E97" s="194" t="s">
        <v>150</v>
      </c>
      <c r="F97" s="194" t="s">
        <v>151</v>
      </c>
      <c r="G97" s="192"/>
      <c r="H97" s="192"/>
      <c r="I97" s="195"/>
      <c r="J97" s="196">
        <f>BK97</f>
        <v>0</v>
      </c>
      <c r="K97" s="192"/>
      <c r="L97" s="197"/>
      <c r="M97" s="198"/>
      <c r="N97" s="199"/>
      <c r="O97" s="199"/>
      <c r="P97" s="200">
        <f>P98+P126+P130+P143+P150+P153+P184+P187</f>
        <v>0</v>
      </c>
      <c r="Q97" s="199"/>
      <c r="R97" s="200">
        <f>R98+R126+R130+R143+R150+R153+R184+R187</f>
        <v>16.710746</v>
      </c>
      <c r="S97" s="199"/>
      <c r="T97" s="201">
        <f>T98+T126+T130+T143+T150+T153+T184+T187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79</v>
      </c>
      <c r="AT97" s="203" t="s">
        <v>70</v>
      </c>
      <c r="AU97" s="203" t="s">
        <v>71</v>
      </c>
      <c r="AY97" s="202" t="s">
        <v>152</v>
      </c>
      <c r="BK97" s="204">
        <f>BK98+BK126+BK130+BK143+BK150+BK153+BK184+BK187</f>
        <v>0</v>
      </c>
    </row>
    <row r="98" s="12" customFormat="1" ht="22.8" customHeight="1">
      <c r="A98" s="12"/>
      <c r="B98" s="191"/>
      <c r="C98" s="192"/>
      <c r="D98" s="193" t="s">
        <v>70</v>
      </c>
      <c r="E98" s="205" t="s">
        <v>79</v>
      </c>
      <c r="F98" s="205" t="s">
        <v>153</v>
      </c>
      <c r="G98" s="192"/>
      <c r="H98" s="192"/>
      <c r="I98" s="195"/>
      <c r="J98" s="206">
        <f>BK98</f>
        <v>0</v>
      </c>
      <c r="K98" s="192"/>
      <c r="L98" s="197"/>
      <c r="M98" s="198"/>
      <c r="N98" s="199"/>
      <c r="O98" s="199"/>
      <c r="P98" s="200">
        <f>SUM(P99:P125)</f>
        <v>0</v>
      </c>
      <c r="Q98" s="199"/>
      <c r="R98" s="200">
        <f>SUM(R99:R125)</f>
        <v>14.066000000000001</v>
      </c>
      <c r="S98" s="199"/>
      <c r="T98" s="201">
        <f>SUM(T99:T125)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2" t="s">
        <v>79</v>
      </c>
      <c r="AT98" s="203" t="s">
        <v>70</v>
      </c>
      <c r="AU98" s="203" t="s">
        <v>79</v>
      </c>
      <c r="AY98" s="202" t="s">
        <v>152</v>
      </c>
      <c r="BK98" s="204">
        <f>SUM(BK99:BK125)</f>
        <v>0</v>
      </c>
    </row>
    <row r="99" s="2" customFormat="1" ht="21.75" customHeight="1">
      <c r="A99" s="40"/>
      <c r="B99" s="41"/>
      <c r="C99" s="207" t="s">
        <v>79</v>
      </c>
      <c r="D99" s="207" t="s">
        <v>154</v>
      </c>
      <c r="E99" s="208" t="s">
        <v>1574</v>
      </c>
      <c r="F99" s="209" t="s">
        <v>1575</v>
      </c>
      <c r="G99" s="210" t="s">
        <v>157</v>
      </c>
      <c r="H99" s="211">
        <v>10.452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42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158</v>
      </c>
      <c r="AT99" s="219" t="s">
        <v>154</v>
      </c>
      <c r="AU99" s="219" t="s">
        <v>81</v>
      </c>
      <c r="AY99" s="19" t="s">
        <v>152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79</v>
      </c>
      <c r="BK99" s="220">
        <f>ROUND(I99*H99,2)</f>
        <v>0</v>
      </c>
      <c r="BL99" s="19" t="s">
        <v>158</v>
      </c>
      <c r="BM99" s="219" t="s">
        <v>1576</v>
      </c>
    </row>
    <row r="100" s="2" customFormat="1">
      <c r="A100" s="40"/>
      <c r="B100" s="41"/>
      <c r="C100" s="42"/>
      <c r="D100" s="221" t="s">
        <v>160</v>
      </c>
      <c r="E100" s="42"/>
      <c r="F100" s="222" t="s">
        <v>1577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160</v>
      </c>
      <c r="AU100" s="19" t="s">
        <v>81</v>
      </c>
    </row>
    <row r="101" s="2" customFormat="1">
      <c r="A101" s="40"/>
      <c r="B101" s="41"/>
      <c r="C101" s="42"/>
      <c r="D101" s="226" t="s">
        <v>162</v>
      </c>
      <c r="E101" s="42"/>
      <c r="F101" s="227" t="s">
        <v>1578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162</v>
      </c>
      <c r="AU101" s="19" t="s">
        <v>81</v>
      </c>
    </row>
    <row r="102" s="2" customFormat="1" ht="16.5" customHeight="1">
      <c r="A102" s="40"/>
      <c r="B102" s="41"/>
      <c r="C102" s="207" t="s">
        <v>81</v>
      </c>
      <c r="D102" s="207" t="s">
        <v>154</v>
      </c>
      <c r="E102" s="208" t="s">
        <v>1579</v>
      </c>
      <c r="F102" s="209" t="s">
        <v>1580</v>
      </c>
      <c r="G102" s="210" t="s">
        <v>211</v>
      </c>
      <c r="H102" s="211">
        <v>12</v>
      </c>
      <c r="I102" s="212"/>
      <c r="J102" s="213">
        <f>ROUND(I102*H102,2)</f>
        <v>0</v>
      </c>
      <c r="K102" s="214"/>
      <c r="L102" s="46"/>
      <c r="M102" s="215" t="s">
        <v>19</v>
      </c>
      <c r="N102" s="216" t="s">
        <v>42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158</v>
      </c>
      <c r="AT102" s="219" t="s">
        <v>154</v>
      </c>
      <c r="AU102" s="219" t="s">
        <v>81</v>
      </c>
      <c r="AY102" s="19" t="s">
        <v>152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79</v>
      </c>
      <c r="BK102" s="220">
        <f>ROUND(I102*H102,2)</f>
        <v>0</v>
      </c>
      <c r="BL102" s="19" t="s">
        <v>158</v>
      </c>
      <c r="BM102" s="219" t="s">
        <v>1581</v>
      </c>
    </row>
    <row r="103" s="2" customFormat="1">
      <c r="A103" s="40"/>
      <c r="B103" s="41"/>
      <c r="C103" s="42"/>
      <c r="D103" s="221" t="s">
        <v>160</v>
      </c>
      <c r="E103" s="42"/>
      <c r="F103" s="222" t="s">
        <v>1580</v>
      </c>
      <c r="G103" s="42"/>
      <c r="H103" s="42"/>
      <c r="I103" s="223"/>
      <c r="J103" s="42"/>
      <c r="K103" s="42"/>
      <c r="L103" s="46"/>
      <c r="M103" s="224"/>
      <c r="N103" s="22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160</v>
      </c>
      <c r="AU103" s="19" t="s">
        <v>81</v>
      </c>
    </row>
    <row r="104" s="2" customFormat="1" ht="16.5" customHeight="1">
      <c r="A104" s="40"/>
      <c r="B104" s="41"/>
      <c r="C104" s="207" t="s">
        <v>175</v>
      </c>
      <c r="D104" s="207" t="s">
        <v>154</v>
      </c>
      <c r="E104" s="208" t="s">
        <v>1582</v>
      </c>
      <c r="F104" s="209" t="s">
        <v>1583</v>
      </c>
      <c r="G104" s="210" t="s">
        <v>211</v>
      </c>
      <c r="H104" s="211">
        <v>12</v>
      </c>
      <c r="I104" s="212"/>
      <c r="J104" s="213">
        <f>ROUND(I104*H104,2)</f>
        <v>0</v>
      </c>
      <c r="K104" s="214"/>
      <c r="L104" s="46"/>
      <c r="M104" s="215" t="s">
        <v>19</v>
      </c>
      <c r="N104" s="216" t="s">
        <v>42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158</v>
      </c>
      <c r="AT104" s="219" t="s">
        <v>154</v>
      </c>
      <c r="AU104" s="219" t="s">
        <v>81</v>
      </c>
      <c r="AY104" s="19" t="s">
        <v>152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79</v>
      </c>
      <c r="BK104" s="220">
        <f>ROUND(I104*H104,2)</f>
        <v>0</v>
      </c>
      <c r="BL104" s="19" t="s">
        <v>158</v>
      </c>
      <c r="BM104" s="219" t="s">
        <v>1584</v>
      </c>
    </row>
    <row r="105" s="2" customFormat="1">
      <c r="A105" s="40"/>
      <c r="B105" s="41"/>
      <c r="C105" s="42"/>
      <c r="D105" s="221" t="s">
        <v>160</v>
      </c>
      <c r="E105" s="42"/>
      <c r="F105" s="222" t="s">
        <v>1583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160</v>
      </c>
      <c r="AU105" s="19" t="s">
        <v>81</v>
      </c>
    </row>
    <row r="106" s="2" customFormat="1" ht="21.75" customHeight="1">
      <c r="A106" s="40"/>
      <c r="B106" s="41"/>
      <c r="C106" s="207" t="s">
        <v>158</v>
      </c>
      <c r="D106" s="207" t="s">
        <v>154</v>
      </c>
      <c r="E106" s="208" t="s">
        <v>181</v>
      </c>
      <c r="F106" s="209" t="s">
        <v>182</v>
      </c>
      <c r="G106" s="210" t="s">
        <v>157</v>
      </c>
      <c r="H106" s="211">
        <v>10.452</v>
      </c>
      <c r="I106" s="212"/>
      <c r="J106" s="213">
        <f>ROUND(I106*H106,2)</f>
        <v>0</v>
      </c>
      <c r="K106" s="214"/>
      <c r="L106" s="46"/>
      <c r="M106" s="215" t="s">
        <v>19</v>
      </c>
      <c r="N106" s="216" t="s">
        <v>42</v>
      </c>
      <c r="O106" s="86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158</v>
      </c>
      <c r="AT106" s="219" t="s">
        <v>154</v>
      </c>
      <c r="AU106" s="219" t="s">
        <v>81</v>
      </c>
      <c r="AY106" s="19" t="s">
        <v>152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79</v>
      </c>
      <c r="BK106" s="220">
        <f>ROUND(I106*H106,2)</f>
        <v>0</v>
      </c>
      <c r="BL106" s="19" t="s">
        <v>158</v>
      </c>
      <c r="BM106" s="219" t="s">
        <v>1585</v>
      </c>
    </row>
    <row r="107" s="2" customFormat="1">
      <c r="A107" s="40"/>
      <c r="B107" s="41"/>
      <c r="C107" s="42"/>
      <c r="D107" s="221" t="s">
        <v>160</v>
      </c>
      <c r="E107" s="42"/>
      <c r="F107" s="222" t="s">
        <v>184</v>
      </c>
      <c r="G107" s="42"/>
      <c r="H107" s="42"/>
      <c r="I107" s="223"/>
      <c r="J107" s="42"/>
      <c r="K107" s="42"/>
      <c r="L107" s="46"/>
      <c r="M107" s="224"/>
      <c r="N107" s="22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160</v>
      </c>
      <c r="AU107" s="19" t="s">
        <v>81</v>
      </c>
    </row>
    <row r="108" s="2" customFormat="1">
      <c r="A108" s="40"/>
      <c r="B108" s="41"/>
      <c r="C108" s="42"/>
      <c r="D108" s="226" t="s">
        <v>162</v>
      </c>
      <c r="E108" s="42"/>
      <c r="F108" s="227" t="s">
        <v>185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162</v>
      </c>
      <c r="AU108" s="19" t="s">
        <v>81</v>
      </c>
    </row>
    <row r="109" s="2" customFormat="1" ht="16.5" customHeight="1">
      <c r="A109" s="40"/>
      <c r="B109" s="41"/>
      <c r="C109" s="207" t="s">
        <v>186</v>
      </c>
      <c r="D109" s="207" t="s">
        <v>154</v>
      </c>
      <c r="E109" s="208" t="s">
        <v>194</v>
      </c>
      <c r="F109" s="209" t="s">
        <v>195</v>
      </c>
      <c r="G109" s="210" t="s">
        <v>157</v>
      </c>
      <c r="H109" s="211">
        <v>10.452</v>
      </c>
      <c r="I109" s="212"/>
      <c r="J109" s="213">
        <f>ROUND(I109*H109,2)</f>
        <v>0</v>
      </c>
      <c r="K109" s="214"/>
      <c r="L109" s="46"/>
      <c r="M109" s="215" t="s">
        <v>19</v>
      </c>
      <c r="N109" s="216" t="s">
        <v>42</v>
      </c>
      <c r="O109" s="86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9" t="s">
        <v>158</v>
      </c>
      <c r="AT109" s="219" t="s">
        <v>154</v>
      </c>
      <c r="AU109" s="219" t="s">
        <v>81</v>
      </c>
      <c r="AY109" s="19" t="s">
        <v>152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9" t="s">
        <v>79</v>
      </c>
      <c r="BK109" s="220">
        <f>ROUND(I109*H109,2)</f>
        <v>0</v>
      </c>
      <c r="BL109" s="19" t="s">
        <v>158</v>
      </c>
      <c r="BM109" s="219" t="s">
        <v>1586</v>
      </c>
    </row>
    <row r="110" s="2" customFormat="1">
      <c r="A110" s="40"/>
      <c r="B110" s="41"/>
      <c r="C110" s="42"/>
      <c r="D110" s="221" t="s">
        <v>160</v>
      </c>
      <c r="E110" s="42"/>
      <c r="F110" s="222" t="s">
        <v>197</v>
      </c>
      <c r="G110" s="42"/>
      <c r="H110" s="42"/>
      <c r="I110" s="223"/>
      <c r="J110" s="42"/>
      <c r="K110" s="42"/>
      <c r="L110" s="46"/>
      <c r="M110" s="224"/>
      <c r="N110" s="22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160</v>
      </c>
      <c r="AU110" s="19" t="s">
        <v>81</v>
      </c>
    </row>
    <row r="111" s="2" customFormat="1">
      <c r="A111" s="40"/>
      <c r="B111" s="41"/>
      <c r="C111" s="42"/>
      <c r="D111" s="226" t="s">
        <v>162</v>
      </c>
      <c r="E111" s="42"/>
      <c r="F111" s="227" t="s">
        <v>198</v>
      </c>
      <c r="G111" s="42"/>
      <c r="H111" s="42"/>
      <c r="I111" s="223"/>
      <c r="J111" s="42"/>
      <c r="K111" s="42"/>
      <c r="L111" s="46"/>
      <c r="M111" s="224"/>
      <c r="N111" s="22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162</v>
      </c>
      <c r="AU111" s="19" t="s">
        <v>81</v>
      </c>
    </row>
    <row r="112" s="2" customFormat="1" ht="16.5" customHeight="1">
      <c r="A112" s="40"/>
      <c r="B112" s="41"/>
      <c r="C112" s="207" t="s">
        <v>193</v>
      </c>
      <c r="D112" s="207" t="s">
        <v>154</v>
      </c>
      <c r="E112" s="208" t="s">
        <v>1587</v>
      </c>
      <c r="F112" s="209" t="s">
        <v>1588</v>
      </c>
      <c r="G112" s="210" t="s">
        <v>157</v>
      </c>
      <c r="H112" s="211">
        <v>8.2739999999999991</v>
      </c>
      <c r="I112" s="212"/>
      <c r="J112" s="213">
        <f>ROUND(I112*H112,2)</f>
        <v>0</v>
      </c>
      <c r="K112" s="214"/>
      <c r="L112" s="46"/>
      <c r="M112" s="215" t="s">
        <v>19</v>
      </c>
      <c r="N112" s="216" t="s">
        <v>42</v>
      </c>
      <c r="O112" s="86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158</v>
      </c>
      <c r="AT112" s="219" t="s">
        <v>154</v>
      </c>
      <c r="AU112" s="219" t="s">
        <v>81</v>
      </c>
      <c r="AY112" s="19" t="s">
        <v>152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9" t="s">
        <v>79</v>
      </c>
      <c r="BK112" s="220">
        <f>ROUND(I112*H112,2)</f>
        <v>0</v>
      </c>
      <c r="BL112" s="19" t="s">
        <v>158</v>
      </c>
      <c r="BM112" s="219" t="s">
        <v>1589</v>
      </c>
    </row>
    <row r="113" s="2" customFormat="1">
      <c r="A113" s="40"/>
      <c r="B113" s="41"/>
      <c r="C113" s="42"/>
      <c r="D113" s="221" t="s">
        <v>160</v>
      </c>
      <c r="E113" s="42"/>
      <c r="F113" s="222" t="s">
        <v>1590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160</v>
      </c>
      <c r="AU113" s="19" t="s">
        <v>81</v>
      </c>
    </row>
    <row r="114" s="2" customFormat="1">
      <c r="A114" s="40"/>
      <c r="B114" s="41"/>
      <c r="C114" s="42"/>
      <c r="D114" s="226" t="s">
        <v>162</v>
      </c>
      <c r="E114" s="42"/>
      <c r="F114" s="227" t="s">
        <v>1591</v>
      </c>
      <c r="G114" s="42"/>
      <c r="H114" s="42"/>
      <c r="I114" s="223"/>
      <c r="J114" s="42"/>
      <c r="K114" s="42"/>
      <c r="L114" s="46"/>
      <c r="M114" s="224"/>
      <c r="N114" s="22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162</v>
      </c>
      <c r="AU114" s="19" t="s">
        <v>81</v>
      </c>
    </row>
    <row r="115" s="2" customFormat="1" ht="16.5" customHeight="1">
      <c r="A115" s="40"/>
      <c r="B115" s="41"/>
      <c r="C115" s="207" t="s">
        <v>199</v>
      </c>
      <c r="D115" s="207" t="s">
        <v>154</v>
      </c>
      <c r="E115" s="208" t="s">
        <v>200</v>
      </c>
      <c r="F115" s="209" t="s">
        <v>201</v>
      </c>
      <c r="G115" s="210" t="s">
        <v>202</v>
      </c>
      <c r="H115" s="211">
        <v>14.893000000000001</v>
      </c>
      <c r="I115" s="212"/>
      <c r="J115" s="213">
        <f>ROUND(I115*H115,2)</f>
        <v>0</v>
      </c>
      <c r="K115" s="214"/>
      <c r="L115" s="46"/>
      <c r="M115" s="215" t="s">
        <v>19</v>
      </c>
      <c r="N115" s="216" t="s">
        <v>42</v>
      </c>
      <c r="O115" s="86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158</v>
      </c>
      <c r="AT115" s="219" t="s">
        <v>154</v>
      </c>
      <c r="AU115" s="219" t="s">
        <v>81</v>
      </c>
      <c r="AY115" s="19" t="s">
        <v>152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79</v>
      </c>
      <c r="BK115" s="220">
        <f>ROUND(I115*H115,2)</f>
        <v>0</v>
      </c>
      <c r="BL115" s="19" t="s">
        <v>158</v>
      </c>
      <c r="BM115" s="219" t="s">
        <v>1592</v>
      </c>
    </row>
    <row r="116" s="2" customFormat="1">
      <c r="A116" s="40"/>
      <c r="B116" s="41"/>
      <c r="C116" s="42"/>
      <c r="D116" s="221" t="s">
        <v>160</v>
      </c>
      <c r="E116" s="42"/>
      <c r="F116" s="222" t="s">
        <v>204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160</v>
      </c>
      <c r="AU116" s="19" t="s">
        <v>81</v>
      </c>
    </row>
    <row r="117" s="2" customFormat="1">
      <c r="A117" s="40"/>
      <c r="B117" s="41"/>
      <c r="C117" s="42"/>
      <c r="D117" s="226" t="s">
        <v>162</v>
      </c>
      <c r="E117" s="42"/>
      <c r="F117" s="227" t="s">
        <v>205</v>
      </c>
      <c r="G117" s="42"/>
      <c r="H117" s="42"/>
      <c r="I117" s="223"/>
      <c r="J117" s="42"/>
      <c r="K117" s="42"/>
      <c r="L117" s="46"/>
      <c r="M117" s="224"/>
      <c r="N117" s="22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162</v>
      </c>
      <c r="AU117" s="19" t="s">
        <v>81</v>
      </c>
    </row>
    <row r="118" s="2" customFormat="1" ht="16.5" customHeight="1">
      <c r="A118" s="40"/>
      <c r="B118" s="41"/>
      <c r="C118" s="207" t="s">
        <v>208</v>
      </c>
      <c r="D118" s="207" t="s">
        <v>154</v>
      </c>
      <c r="E118" s="208" t="s">
        <v>1593</v>
      </c>
      <c r="F118" s="209" t="s">
        <v>1594</v>
      </c>
      <c r="G118" s="210" t="s">
        <v>157</v>
      </c>
      <c r="H118" s="211">
        <v>2.1779999999999999</v>
      </c>
      <c r="I118" s="212"/>
      <c r="J118" s="213">
        <f>ROUND(I118*H118,2)</f>
        <v>0</v>
      </c>
      <c r="K118" s="214"/>
      <c r="L118" s="46"/>
      <c r="M118" s="215" t="s">
        <v>19</v>
      </c>
      <c r="N118" s="216" t="s">
        <v>42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158</v>
      </c>
      <c r="AT118" s="219" t="s">
        <v>154</v>
      </c>
      <c r="AU118" s="219" t="s">
        <v>81</v>
      </c>
      <c r="AY118" s="19" t="s">
        <v>152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79</v>
      </c>
      <c r="BK118" s="220">
        <f>ROUND(I118*H118,2)</f>
        <v>0</v>
      </c>
      <c r="BL118" s="19" t="s">
        <v>158</v>
      </c>
      <c r="BM118" s="219" t="s">
        <v>1595</v>
      </c>
    </row>
    <row r="119" s="2" customFormat="1">
      <c r="A119" s="40"/>
      <c r="B119" s="41"/>
      <c r="C119" s="42"/>
      <c r="D119" s="221" t="s">
        <v>160</v>
      </c>
      <c r="E119" s="42"/>
      <c r="F119" s="222" t="s">
        <v>1596</v>
      </c>
      <c r="G119" s="42"/>
      <c r="H119" s="42"/>
      <c r="I119" s="223"/>
      <c r="J119" s="42"/>
      <c r="K119" s="42"/>
      <c r="L119" s="46"/>
      <c r="M119" s="224"/>
      <c r="N119" s="22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160</v>
      </c>
      <c r="AU119" s="19" t="s">
        <v>81</v>
      </c>
    </row>
    <row r="120" s="2" customFormat="1">
      <c r="A120" s="40"/>
      <c r="B120" s="41"/>
      <c r="C120" s="42"/>
      <c r="D120" s="226" t="s">
        <v>162</v>
      </c>
      <c r="E120" s="42"/>
      <c r="F120" s="227" t="s">
        <v>1597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162</v>
      </c>
      <c r="AU120" s="19" t="s">
        <v>81</v>
      </c>
    </row>
    <row r="121" s="2" customFormat="1" ht="16.5" customHeight="1">
      <c r="A121" s="40"/>
      <c r="B121" s="41"/>
      <c r="C121" s="207" t="s">
        <v>217</v>
      </c>
      <c r="D121" s="207" t="s">
        <v>154</v>
      </c>
      <c r="E121" s="208" t="s">
        <v>1598</v>
      </c>
      <c r="F121" s="209" t="s">
        <v>1599</v>
      </c>
      <c r="G121" s="210" t="s">
        <v>157</v>
      </c>
      <c r="H121" s="211">
        <v>8.2739999999999991</v>
      </c>
      <c r="I121" s="212"/>
      <c r="J121" s="213">
        <f>ROUND(I121*H121,2)</f>
        <v>0</v>
      </c>
      <c r="K121" s="214"/>
      <c r="L121" s="46"/>
      <c r="M121" s="215" t="s">
        <v>19</v>
      </c>
      <c r="N121" s="216" t="s">
        <v>42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158</v>
      </c>
      <c r="AT121" s="219" t="s">
        <v>154</v>
      </c>
      <c r="AU121" s="219" t="s">
        <v>81</v>
      </c>
      <c r="AY121" s="19" t="s">
        <v>152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79</v>
      </c>
      <c r="BK121" s="220">
        <f>ROUND(I121*H121,2)</f>
        <v>0</v>
      </c>
      <c r="BL121" s="19" t="s">
        <v>158</v>
      </c>
      <c r="BM121" s="219" t="s">
        <v>1600</v>
      </c>
    </row>
    <row r="122" s="2" customFormat="1">
      <c r="A122" s="40"/>
      <c r="B122" s="41"/>
      <c r="C122" s="42"/>
      <c r="D122" s="221" t="s">
        <v>160</v>
      </c>
      <c r="E122" s="42"/>
      <c r="F122" s="222" t="s">
        <v>1601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160</v>
      </c>
      <c r="AU122" s="19" t="s">
        <v>81</v>
      </c>
    </row>
    <row r="123" s="2" customFormat="1">
      <c r="A123" s="40"/>
      <c r="B123" s="41"/>
      <c r="C123" s="42"/>
      <c r="D123" s="226" t="s">
        <v>162</v>
      </c>
      <c r="E123" s="42"/>
      <c r="F123" s="227" t="s">
        <v>1602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162</v>
      </c>
      <c r="AU123" s="19" t="s">
        <v>81</v>
      </c>
    </row>
    <row r="124" s="2" customFormat="1" ht="16.5" customHeight="1">
      <c r="A124" s="40"/>
      <c r="B124" s="41"/>
      <c r="C124" s="261" t="s">
        <v>223</v>
      </c>
      <c r="D124" s="261" t="s">
        <v>265</v>
      </c>
      <c r="E124" s="262" t="s">
        <v>1603</v>
      </c>
      <c r="F124" s="263" t="s">
        <v>1604</v>
      </c>
      <c r="G124" s="264" t="s">
        <v>202</v>
      </c>
      <c r="H124" s="265">
        <v>14.066000000000001</v>
      </c>
      <c r="I124" s="266"/>
      <c r="J124" s="267">
        <f>ROUND(I124*H124,2)</f>
        <v>0</v>
      </c>
      <c r="K124" s="268"/>
      <c r="L124" s="269"/>
      <c r="M124" s="270" t="s">
        <v>19</v>
      </c>
      <c r="N124" s="271" t="s">
        <v>42</v>
      </c>
      <c r="O124" s="86"/>
      <c r="P124" s="217">
        <f>O124*H124</f>
        <v>0</v>
      </c>
      <c r="Q124" s="217">
        <v>1</v>
      </c>
      <c r="R124" s="217">
        <f>Q124*H124</f>
        <v>14.066000000000001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208</v>
      </c>
      <c r="AT124" s="219" t="s">
        <v>265</v>
      </c>
      <c r="AU124" s="219" t="s">
        <v>81</v>
      </c>
      <c r="AY124" s="19" t="s">
        <v>152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79</v>
      </c>
      <c r="BK124" s="220">
        <f>ROUND(I124*H124,2)</f>
        <v>0</v>
      </c>
      <c r="BL124" s="19" t="s">
        <v>158</v>
      </c>
      <c r="BM124" s="219" t="s">
        <v>1605</v>
      </c>
    </row>
    <row r="125" s="2" customFormat="1">
      <c r="A125" s="40"/>
      <c r="B125" s="41"/>
      <c r="C125" s="42"/>
      <c r="D125" s="221" t="s">
        <v>160</v>
      </c>
      <c r="E125" s="42"/>
      <c r="F125" s="222" t="s">
        <v>1604</v>
      </c>
      <c r="G125" s="42"/>
      <c r="H125" s="42"/>
      <c r="I125" s="223"/>
      <c r="J125" s="42"/>
      <c r="K125" s="42"/>
      <c r="L125" s="46"/>
      <c r="M125" s="224"/>
      <c r="N125" s="22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160</v>
      </c>
      <c r="AU125" s="19" t="s">
        <v>81</v>
      </c>
    </row>
    <row r="126" s="12" customFormat="1" ht="22.8" customHeight="1">
      <c r="A126" s="12"/>
      <c r="B126" s="191"/>
      <c r="C126" s="192"/>
      <c r="D126" s="193" t="s">
        <v>70</v>
      </c>
      <c r="E126" s="205" t="s">
        <v>81</v>
      </c>
      <c r="F126" s="205" t="s">
        <v>207</v>
      </c>
      <c r="G126" s="192"/>
      <c r="H126" s="192"/>
      <c r="I126" s="195"/>
      <c r="J126" s="206">
        <f>BK126</f>
        <v>0</v>
      </c>
      <c r="K126" s="192"/>
      <c r="L126" s="197"/>
      <c r="M126" s="198"/>
      <c r="N126" s="199"/>
      <c r="O126" s="199"/>
      <c r="P126" s="200">
        <f>SUM(P127:P129)</f>
        <v>0</v>
      </c>
      <c r="Q126" s="199"/>
      <c r="R126" s="200">
        <f>SUM(R127:R129)</f>
        <v>2.6152199999999999</v>
      </c>
      <c r="S126" s="199"/>
      <c r="T126" s="201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2" t="s">
        <v>79</v>
      </c>
      <c r="AT126" s="203" t="s">
        <v>70</v>
      </c>
      <c r="AU126" s="203" t="s">
        <v>79</v>
      </c>
      <c r="AY126" s="202" t="s">
        <v>152</v>
      </c>
      <c r="BK126" s="204">
        <f>SUM(BK127:BK129)</f>
        <v>0</v>
      </c>
    </row>
    <row r="127" s="2" customFormat="1" ht="21.75" customHeight="1">
      <c r="A127" s="40"/>
      <c r="B127" s="41"/>
      <c r="C127" s="207" t="s">
        <v>234</v>
      </c>
      <c r="D127" s="207" t="s">
        <v>154</v>
      </c>
      <c r="E127" s="208" t="s">
        <v>1606</v>
      </c>
      <c r="F127" s="209" t="s">
        <v>1607</v>
      </c>
      <c r="G127" s="210" t="s">
        <v>262</v>
      </c>
      <c r="H127" s="211">
        <v>27</v>
      </c>
      <c r="I127" s="212"/>
      <c r="J127" s="213">
        <f>ROUND(I127*H127,2)</f>
        <v>0</v>
      </c>
      <c r="K127" s="214"/>
      <c r="L127" s="46"/>
      <c r="M127" s="215" t="s">
        <v>19</v>
      </c>
      <c r="N127" s="216" t="s">
        <v>42</v>
      </c>
      <c r="O127" s="86"/>
      <c r="P127" s="217">
        <f>O127*H127</f>
        <v>0</v>
      </c>
      <c r="Q127" s="217">
        <v>0.096860000000000002</v>
      </c>
      <c r="R127" s="217">
        <f>Q127*H127</f>
        <v>2.6152199999999999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158</v>
      </c>
      <c r="AT127" s="219" t="s">
        <v>154</v>
      </c>
      <c r="AU127" s="219" t="s">
        <v>81</v>
      </c>
      <c r="AY127" s="19" t="s">
        <v>152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79</v>
      </c>
      <c r="BK127" s="220">
        <f>ROUND(I127*H127,2)</f>
        <v>0</v>
      </c>
      <c r="BL127" s="19" t="s">
        <v>158</v>
      </c>
      <c r="BM127" s="219" t="s">
        <v>1608</v>
      </c>
    </row>
    <row r="128" s="2" customFormat="1">
      <c r="A128" s="40"/>
      <c r="B128" s="41"/>
      <c r="C128" s="42"/>
      <c r="D128" s="221" t="s">
        <v>160</v>
      </c>
      <c r="E128" s="42"/>
      <c r="F128" s="222" t="s">
        <v>1609</v>
      </c>
      <c r="G128" s="42"/>
      <c r="H128" s="42"/>
      <c r="I128" s="223"/>
      <c r="J128" s="42"/>
      <c r="K128" s="42"/>
      <c r="L128" s="46"/>
      <c r="M128" s="224"/>
      <c r="N128" s="22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160</v>
      </c>
      <c r="AU128" s="19" t="s">
        <v>81</v>
      </c>
    </row>
    <row r="129" s="2" customFormat="1">
      <c r="A129" s="40"/>
      <c r="B129" s="41"/>
      <c r="C129" s="42"/>
      <c r="D129" s="226" t="s">
        <v>162</v>
      </c>
      <c r="E129" s="42"/>
      <c r="F129" s="227" t="s">
        <v>1610</v>
      </c>
      <c r="G129" s="42"/>
      <c r="H129" s="42"/>
      <c r="I129" s="223"/>
      <c r="J129" s="42"/>
      <c r="K129" s="42"/>
      <c r="L129" s="46"/>
      <c r="M129" s="224"/>
      <c r="N129" s="22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162</v>
      </c>
      <c r="AU129" s="19" t="s">
        <v>81</v>
      </c>
    </row>
    <row r="130" s="12" customFormat="1" ht="22.8" customHeight="1">
      <c r="A130" s="12"/>
      <c r="B130" s="191"/>
      <c r="C130" s="192"/>
      <c r="D130" s="193" t="s">
        <v>70</v>
      </c>
      <c r="E130" s="205" t="s">
        <v>401</v>
      </c>
      <c r="F130" s="205" t="s">
        <v>1611</v>
      </c>
      <c r="G130" s="192"/>
      <c r="H130" s="192"/>
      <c r="I130" s="195"/>
      <c r="J130" s="206">
        <f>BK130</f>
        <v>0</v>
      </c>
      <c r="K130" s="192"/>
      <c r="L130" s="197"/>
      <c r="M130" s="198"/>
      <c r="N130" s="199"/>
      <c r="O130" s="199"/>
      <c r="P130" s="200">
        <f>SUM(P131:P142)</f>
        <v>0</v>
      </c>
      <c r="Q130" s="199"/>
      <c r="R130" s="200">
        <f>SUM(R131:R142)</f>
        <v>0</v>
      </c>
      <c r="S130" s="199"/>
      <c r="T130" s="201">
        <f>SUM(T131:T142)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2" t="s">
        <v>79</v>
      </c>
      <c r="AT130" s="203" t="s">
        <v>70</v>
      </c>
      <c r="AU130" s="203" t="s">
        <v>79</v>
      </c>
      <c r="AY130" s="202" t="s">
        <v>152</v>
      </c>
      <c r="BK130" s="204">
        <f>SUM(BK131:BK142)</f>
        <v>0</v>
      </c>
    </row>
    <row r="131" s="2" customFormat="1" ht="16.5" customHeight="1">
      <c r="A131" s="40"/>
      <c r="B131" s="41"/>
      <c r="C131" s="207" t="s">
        <v>240</v>
      </c>
      <c r="D131" s="207" t="s">
        <v>154</v>
      </c>
      <c r="E131" s="208" t="s">
        <v>1612</v>
      </c>
      <c r="F131" s="209" t="s">
        <v>1613</v>
      </c>
      <c r="G131" s="210" t="s">
        <v>237</v>
      </c>
      <c r="H131" s="211">
        <v>10</v>
      </c>
      <c r="I131" s="212"/>
      <c r="J131" s="213">
        <f>ROUND(I131*H131,2)</f>
        <v>0</v>
      </c>
      <c r="K131" s="214"/>
      <c r="L131" s="46"/>
      <c r="M131" s="215" t="s">
        <v>19</v>
      </c>
      <c r="N131" s="216" t="s">
        <v>42</v>
      </c>
      <c r="O131" s="86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158</v>
      </c>
      <c r="AT131" s="219" t="s">
        <v>154</v>
      </c>
      <c r="AU131" s="219" t="s">
        <v>81</v>
      </c>
      <c r="AY131" s="19" t="s">
        <v>152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79</v>
      </c>
      <c r="BK131" s="220">
        <f>ROUND(I131*H131,2)</f>
        <v>0</v>
      </c>
      <c r="BL131" s="19" t="s">
        <v>158</v>
      </c>
      <c r="BM131" s="219" t="s">
        <v>1614</v>
      </c>
    </row>
    <row r="132" s="2" customFormat="1">
      <c r="A132" s="40"/>
      <c r="B132" s="41"/>
      <c r="C132" s="42"/>
      <c r="D132" s="221" t="s">
        <v>160</v>
      </c>
      <c r="E132" s="42"/>
      <c r="F132" s="222" t="s">
        <v>1613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160</v>
      </c>
      <c r="AU132" s="19" t="s">
        <v>81</v>
      </c>
    </row>
    <row r="133" s="13" customFormat="1">
      <c r="A133" s="13"/>
      <c r="B133" s="228"/>
      <c r="C133" s="229"/>
      <c r="D133" s="221" t="s">
        <v>164</v>
      </c>
      <c r="E133" s="230" t="s">
        <v>19</v>
      </c>
      <c r="F133" s="231" t="s">
        <v>223</v>
      </c>
      <c r="G133" s="229"/>
      <c r="H133" s="232">
        <v>10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164</v>
      </c>
      <c r="AU133" s="238" t="s">
        <v>81</v>
      </c>
      <c r="AV133" s="13" t="s">
        <v>81</v>
      </c>
      <c r="AW133" s="13" t="s">
        <v>33</v>
      </c>
      <c r="AX133" s="13" t="s">
        <v>71</v>
      </c>
      <c r="AY133" s="238" t="s">
        <v>152</v>
      </c>
    </row>
    <row r="134" s="14" customFormat="1">
      <c r="A134" s="14"/>
      <c r="B134" s="239"/>
      <c r="C134" s="240"/>
      <c r="D134" s="221" t="s">
        <v>164</v>
      </c>
      <c r="E134" s="241" t="s">
        <v>19</v>
      </c>
      <c r="F134" s="242" t="s">
        <v>169</v>
      </c>
      <c r="G134" s="240"/>
      <c r="H134" s="243">
        <v>10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9" t="s">
        <v>164</v>
      </c>
      <c r="AU134" s="249" t="s">
        <v>81</v>
      </c>
      <c r="AV134" s="14" t="s">
        <v>158</v>
      </c>
      <c r="AW134" s="14" t="s">
        <v>33</v>
      </c>
      <c r="AX134" s="14" t="s">
        <v>79</v>
      </c>
      <c r="AY134" s="249" t="s">
        <v>152</v>
      </c>
    </row>
    <row r="135" s="2" customFormat="1" ht="16.5" customHeight="1">
      <c r="A135" s="40"/>
      <c r="B135" s="41"/>
      <c r="C135" s="207" t="s">
        <v>246</v>
      </c>
      <c r="D135" s="207" t="s">
        <v>154</v>
      </c>
      <c r="E135" s="208" t="s">
        <v>1615</v>
      </c>
      <c r="F135" s="209" t="s">
        <v>1616</v>
      </c>
      <c r="G135" s="210" t="s">
        <v>237</v>
      </c>
      <c r="H135" s="211">
        <v>10</v>
      </c>
      <c r="I135" s="212"/>
      <c r="J135" s="213">
        <f>ROUND(I135*H135,2)</f>
        <v>0</v>
      </c>
      <c r="K135" s="214"/>
      <c r="L135" s="46"/>
      <c r="M135" s="215" t="s">
        <v>19</v>
      </c>
      <c r="N135" s="216" t="s">
        <v>42</v>
      </c>
      <c r="O135" s="86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158</v>
      </c>
      <c r="AT135" s="219" t="s">
        <v>154</v>
      </c>
      <c r="AU135" s="219" t="s">
        <v>81</v>
      </c>
      <c r="AY135" s="19" t="s">
        <v>152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79</v>
      </c>
      <c r="BK135" s="220">
        <f>ROUND(I135*H135,2)</f>
        <v>0</v>
      </c>
      <c r="BL135" s="19" t="s">
        <v>158</v>
      </c>
      <c r="BM135" s="219" t="s">
        <v>1617</v>
      </c>
    </row>
    <row r="136" s="2" customFormat="1">
      <c r="A136" s="40"/>
      <c r="B136" s="41"/>
      <c r="C136" s="42"/>
      <c r="D136" s="221" t="s">
        <v>160</v>
      </c>
      <c r="E136" s="42"/>
      <c r="F136" s="222" t="s">
        <v>1618</v>
      </c>
      <c r="G136" s="42"/>
      <c r="H136" s="42"/>
      <c r="I136" s="223"/>
      <c r="J136" s="42"/>
      <c r="K136" s="42"/>
      <c r="L136" s="46"/>
      <c r="M136" s="224"/>
      <c r="N136" s="22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160</v>
      </c>
      <c r="AU136" s="19" t="s">
        <v>81</v>
      </c>
    </row>
    <row r="137" s="13" customFormat="1">
      <c r="A137" s="13"/>
      <c r="B137" s="228"/>
      <c r="C137" s="229"/>
      <c r="D137" s="221" t="s">
        <v>164</v>
      </c>
      <c r="E137" s="230" t="s">
        <v>19</v>
      </c>
      <c r="F137" s="231" t="s">
        <v>223</v>
      </c>
      <c r="G137" s="229"/>
      <c r="H137" s="232">
        <v>10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164</v>
      </c>
      <c r="AU137" s="238" t="s">
        <v>81</v>
      </c>
      <c r="AV137" s="13" t="s">
        <v>81</v>
      </c>
      <c r="AW137" s="13" t="s">
        <v>33</v>
      </c>
      <c r="AX137" s="13" t="s">
        <v>71</v>
      </c>
      <c r="AY137" s="238" t="s">
        <v>152</v>
      </c>
    </row>
    <row r="138" s="14" customFormat="1">
      <c r="A138" s="14"/>
      <c r="B138" s="239"/>
      <c r="C138" s="240"/>
      <c r="D138" s="221" t="s">
        <v>164</v>
      </c>
      <c r="E138" s="241" t="s">
        <v>19</v>
      </c>
      <c r="F138" s="242" t="s">
        <v>169</v>
      </c>
      <c r="G138" s="240"/>
      <c r="H138" s="243">
        <v>10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9" t="s">
        <v>164</v>
      </c>
      <c r="AU138" s="249" t="s">
        <v>81</v>
      </c>
      <c r="AV138" s="14" t="s">
        <v>158</v>
      </c>
      <c r="AW138" s="14" t="s">
        <v>33</v>
      </c>
      <c r="AX138" s="14" t="s">
        <v>79</v>
      </c>
      <c r="AY138" s="249" t="s">
        <v>152</v>
      </c>
    </row>
    <row r="139" s="2" customFormat="1" ht="16.5" customHeight="1">
      <c r="A139" s="40"/>
      <c r="B139" s="41"/>
      <c r="C139" s="207" t="s">
        <v>254</v>
      </c>
      <c r="D139" s="207" t="s">
        <v>154</v>
      </c>
      <c r="E139" s="208" t="s">
        <v>1619</v>
      </c>
      <c r="F139" s="209" t="s">
        <v>1620</v>
      </c>
      <c r="G139" s="210" t="s">
        <v>237</v>
      </c>
      <c r="H139" s="211">
        <v>10</v>
      </c>
      <c r="I139" s="212"/>
      <c r="J139" s="213">
        <f>ROUND(I139*H139,2)</f>
        <v>0</v>
      </c>
      <c r="K139" s="214"/>
      <c r="L139" s="46"/>
      <c r="M139" s="215" t="s">
        <v>19</v>
      </c>
      <c r="N139" s="216" t="s">
        <v>42</v>
      </c>
      <c r="O139" s="86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9" t="s">
        <v>158</v>
      </c>
      <c r="AT139" s="219" t="s">
        <v>154</v>
      </c>
      <c r="AU139" s="219" t="s">
        <v>81</v>
      </c>
      <c r="AY139" s="19" t="s">
        <v>152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9" t="s">
        <v>79</v>
      </c>
      <c r="BK139" s="220">
        <f>ROUND(I139*H139,2)</f>
        <v>0</v>
      </c>
      <c r="BL139" s="19" t="s">
        <v>158</v>
      </c>
      <c r="BM139" s="219" t="s">
        <v>1621</v>
      </c>
    </row>
    <row r="140" s="2" customFormat="1">
      <c r="A140" s="40"/>
      <c r="B140" s="41"/>
      <c r="C140" s="42"/>
      <c r="D140" s="221" t="s">
        <v>160</v>
      </c>
      <c r="E140" s="42"/>
      <c r="F140" s="222" t="s">
        <v>1620</v>
      </c>
      <c r="G140" s="42"/>
      <c r="H140" s="42"/>
      <c r="I140" s="223"/>
      <c r="J140" s="42"/>
      <c r="K140" s="42"/>
      <c r="L140" s="46"/>
      <c r="M140" s="224"/>
      <c r="N140" s="225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160</v>
      </c>
      <c r="AU140" s="19" t="s">
        <v>81</v>
      </c>
    </row>
    <row r="141" s="13" customFormat="1">
      <c r="A141" s="13"/>
      <c r="B141" s="228"/>
      <c r="C141" s="229"/>
      <c r="D141" s="221" t="s">
        <v>164</v>
      </c>
      <c r="E141" s="230" t="s">
        <v>19</v>
      </c>
      <c r="F141" s="231" t="s">
        <v>223</v>
      </c>
      <c r="G141" s="229"/>
      <c r="H141" s="232">
        <v>10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8" t="s">
        <v>164</v>
      </c>
      <c r="AU141" s="238" t="s">
        <v>81</v>
      </c>
      <c r="AV141" s="13" t="s">
        <v>81</v>
      </c>
      <c r="AW141" s="13" t="s">
        <v>33</v>
      </c>
      <c r="AX141" s="13" t="s">
        <v>71</v>
      </c>
      <c r="AY141" s="238" t="s">
        <v>152</v>
      </c>
    </row>
    <row r="142" s="14" customFormat="1">
      <c r="A142" s="14"/>
      <c r="B142" s="239"/>
      <c r="C142" s="240"/>
      <c r="D142" s="221" t="s">
        <v>164</v>
      </c>
      <c r="E142" s="241" t="s">
        <v>19</v>
      </c>
      <c r="F142" s="242" t="s">
        <v>169</v>
      </c>
      <c r="G142" s="240"/>
      <c r="H142" s="243">
        <v>10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9" t="s">
        <v>164</v>
      </c>
      <c r="AU142" s="249" t="s">
        <v>81</v>
      </c>
      <c r="AV142" s="14" t="s">
        <v>158</v>
      </c>
      <c r="AW142" s="14" t="s">
        <v>33</v>
      </c>
      <c r="AX142" s="14" t="s">
        <v>79</v>
      </c>
      <c r="AY142" s="249" t="s">
        <v>152</v>
      </c>
    </row>
    <row r="143" s="12" customFormat="1" ht="22.8" customHeight="1">
      <c r="A143" s="12"/>
      <c r="B143" s="191"/>
      <c r="C143" s="192"/>
      <c r="D143" s="193" t="s">
        <v>70</v>
      </c>
      <c r="E143" s="205" t="s">
        <v>158</v>
      </c>
      <c r="F143" s="205" t="s">
        <v>347</v>
      </c>
      <c r="G143" s="192"/>
      <c r="H143" s="192"/>
      <c r="I143" s="195"/>
      <c r="J143" s="206">
        <f>BK143</f>
        <v>0</v>
      </c>
      <c r="K143" s="192"/>
      <c r="L143" s="197"/>
      <c r="M143" s="198"/>
      <c r="N143" s="199"/>
      <c r="O143" s="199"/>
      <c r="P143" s="200">
        <f>SUM(P144:P149)</f>
        <v>0</v>
      </c>
      <c r="Q143" s="199"/>
      <c r="R143" s="200">
        <f>SUM(R144:R149)</f>
        <v>0</v>
      </c>
      <c r="S143" s="199"/>
      <c r="T143" s="201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2" t="s">
        <v>79</v>
      </c>
      <c r="AT143" s="203" t="s">
        <v>70</v>
      </c>
      <c r="AU143" s="203" t="s">
        <v>79</v>
      </c>
      <c r="AY143" s="202" t="s">
        <v>152</v>
      </c>
      <c r="BK143" s="204">
        <f>SUM(BK144:BK149)</f>
        <v>0</v>
      </c>
    </row>
    <row r="144" s="2" customFormat="1" ht="16.5" customHeight="1">
      <c r="A144" s="40"/>
      <c r="B144" s="41"/>
      <c r="C144" s="207" t="s">
        <v>8</v>
      </c>
      <c r="D144" s="207" t="s">
        <v>154</v>
      </c>
      <c r="E144" s="208" t="s">
        <v>1622</v>
      </c>
      <c r="F144" s="209" t="s">
        <v>1623</v>
      </c>
      <c r="G144" s="210" t="s">
        <v>262</v>
      </c>
      <c r="H144" s="211">
        <v>6</v>
      </c>
      <c r="I144" s="212"/>
      <c r="J144" s="213">
        <f>ROUND(I144*H144,2)</f>
        <v>0</v>
      </c>
      <c r="K144" s="214"/>
      <c r="L144" s="46"/>
      <c r="M144" s="215" t="s">
        <v>19</v>
      </c>
      <c r="N144" s="216" t="s">
        <v>42</v>
      </c>
      <c r="O144" s="86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9" t="s">
        <v>158</v>
      </c>
      <c r="AT144" s="219" t="s">
        <v>154</v>
      </c>
      <c r="AU144" s="219" t="s">
        <v>81</v>
      </c>
      <c r="AY144" s="19" t="s">
        <v>152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9" t="s">
        <v>79</v>
      </c>
      <c r="BK144" s="220">
        <f>ROUND(I144*H144,2)</f>
        <v>0</v>
      </c>
      <c r="BL144" s="19" t="s">
        <v>158</v>
      </c>
      <c r="BM144" s="219" t="s">
        <v>1624</v>
      </c>
    </row>
    <row r="145" s="2" customFormat="1">
      <c r="A145" s="40"/>
      <c r="B145" s="41"/>
      <c r="C145" s="42"/>
      <c r="D145" s="221" t="s">
        <v>160</v>
      </c>
      <c r="E145" s="42"/>
      <c r="F145" s="222" t="s">
        <v>1623</v>
      </c>
      <c r="G145" s="42"/>
      <c r="H145" s="42"/>
      <c r="I145" s="223"/>
      <c r="J145" s="42"/>
      <c r="K145" s="42"/>
      <c r="L145" s="46"/>
      <c r="M145" s="224"/>
      <c r="N145" s="225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160</v>
      </c>
      <c r="AU145" s="19" t="s">
        <v>81</v>
      </c>
    </row>
    <row r="146" s="13" customFormat="1">
      <c r="A146" s="13"/>
      <c r="B146" s="228"/>
      <c r="C146" s="229"/>
      <c r="D146" s="221" t="s">
        <v>164</v>
      </c>
      <c r="E146" s="230" t="s">
        <v>19</v>
      </c>
      <c r="F146" s="231" t="s">
        <v>193</v>
      </c>
      <c r="G146" s="229"/>
      <c r="H146" s="232">
        <v>6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164</v>
      </c>
      <c r="AU146" s="238" t="s">
        <v>81</v>
      </c>
      <c r="AV146" s="13" t="s">
        <v>81</v>
      </c>
      <c r="AW146" s="13" t="s">
        <v>33</v>
      </c>
      <c r="AX146" s="13" t="s">
        <v>71</v>
      </c>
      <c r="AY146" s="238" t="s">
        <v>152</v>
      </c>
    </row>
    <row r="147" s="14" customFormat="1">
      <c r="A147" s="14"/>
      <c r="B147" s="239"/>
      <c r="C147" s="240"/>
      <c r="D147" s="221" t="s">
        <v>164</v>
      </c>
      <c r="E147" s="241" t="s">
        <v>19</v>
      </c>
      <c r="F147" s="242" t="s">
        <v>169</v>
      </c>
      <c r="G147" s="240"/>
      <c r="H147" s="243">
        <v>6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9" t="s">
        <v>164</v>
      </c>
      <c r="AU147" s="249" t="s">
        <v>81</v>
      </c>
      <c r="AV147" s="14" t="s">
        <v>158</v>
      </c>
      <c r="AW147" s="14" t="s">
        <v>33</v>
      </c>
      <c r="AX147" s="14" t="s">
        <v>79</v>
      </c>
      <c r="AY147" s="249" t="s">
        <v>152</v>
      </c>
    </row>
    <row r="148" s="2" customFormat="1" ht="16.5" customHeight="1">
      <c r="A148" s="40"/>
      <c r="B148" s="41"/>
      <c r="C148" s="207" t="s">
        <v>264</v>
      </c>
      <c r="D148" s="207" t="s">
        <v>154</v>
      </c>
      <c r="E148" s="208" t="s">
        <v>1625</v>
      </c>
      <c r="F148" s="209" t="s">
        <v>1626</v>
      </c>
      <c r="G148" s="210" t="s">
        <v>157</v>
      </c>
      <c r="H148" s="211">
        <v>2.3639999999999999</v>
      </c>
      <c r="I148" s="212"/>
      <c r="J148" s="213">
        <f>ROUND(I148*H148,2)</f>
        <v>0</v>
      </c>
      <c r="K148" s="214"/>
      <c r="L148" s="46"/>
      <c r="M148" s="215" t="s">
        <v>19</v>
      </c>
      <c r="N148" s="216" t="s">
        <v>42</v>
      </c>
      <c r="O148" s="86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9" t="s">
        <v>158</v>
      </c>
      <c r="AT148" s="219" t="s">
        <v>154</v>
      </c>
      <c r="AU148" s="219" t="s">
        <v>81</v>
      </c>
      <c r="AY148" s="19" t="s">
        <v>152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9" t="s">
        <v>79</v>
      </c>
      <c r="BK148" s="220">
        <f>ROUND(I148*H148,2)</f>
        <v>0</v>
      </c>
      <c r="BL148" s="19" t="s">
        <v>158</v>
      </c>
      <c r="BM148" s="219" t="s">
        <v>1627</v>
      </c>
    </row>
    <row r="149" s="2" customFormat="1">
      <c r="A149" s="40"/>
      <c r="B149" s="41"/>
      <c r="C149" s="42"/>
      <c r="D149" s="221" t="s">
        <v>160</v>
      </c>
      <c r="E149" s="42"/>
      <c r="F149" s="222" t="s">
        <v>1626</v>
      </c>
      <c r="G149" s="42"/>
      <c r="H149" s="42"/>
      <c r="I149" s="223"/>
      <c r="J149" s="42"/>
      <c r="K149" s="42"/>
      <c r="L149" s="46"/>
      <c r="M149" s="224"/>
      <c r="N149" s="22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160</v>
      </c>
      <c r="AU149" s="19" t="s">
        <v>81</v>
      </c>
    </row>
    <row r="150" s="12" customFormat="1" ht="22.8" customHeight="1">
      <c r="A150" s="12"/>
      <c r="B150" s="191"/>
      <c r="C150" s="192"/>
      <c r="D150" s="193" t="s">
        <v>70</v>
      </c>
      <c r="E150" s="205" t="s">
        <v>628</v>
      </c>
      <c r="F150" s="205" t="s">
        <v>1628</v>
      </c>
      <c r="G150" s="192"/>
      <c r="H150" s="192"/>
      <c r="I150" s="195"/>
      <c r="J150" s="206">
        <f>BK150</f>
        <v>0</v>
      </c>
      <c r="K150" s="192"/>
      <c r="L150" s="197"/>
      <c r="M150" s="198"/>
      <c r="N150" s="199"/>
      <c r="O150" s="199"/>
      <c r="P150" s="200">
        <f>SUM(P151:P152)</f>
        <v>0</v>
      </c>
      <c r="Q150" s="199"/>
      <c r="R150" s="200">
        <f>SUM(R151:R152)</f>
        <v>0</v>
      </c>
      <c r="S150" s="199"/>
      <c r="T150" s="201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2" t="s">
        <v>79</v>
      </c>
      <c r="AT150" s="203" t="s">
        <v>70</v>
      </c>
      <c r="AU150" s="203" t="s">
        <v>79</v>
      </c>
      <c r="AY150" s="202" t="s">
        <v>152</v>
      </c>
      <c r="BK150" s="204">
        <f>SUM(BK151:BK152)</f>
        <v>0</v>
      </c>
    </row>
    <row r="151" s="2" customFormat="1" ht="16.5" customHeight="1">
      <c r="A151" s="40"/>
      <c r="B151" s="41"/>
      <c r="C151" s="207" t="s">
        <v>269</v>
      </c>
      <c r="D151" s="207" t="s">
        <v>154</v>
      </c>
      <c r="E151" s="208" t="s">
        <v>1629</v>
      </c>
      <c r="F151" s="209" t="s">
        <v>1630</v>
      </c>
      <c r="G151" s="210" t="s">
        <v>157</v>
      </c>
      <c r="H151" s="211">
        <v>0.86399999999999999</v>
      </c>
      <c r="I151" s="212"/>
      <c r="J151" s="213">
        <f>ROUND(I151*H151,2)</f>
        <v>0</v>
      </c>
      <c r="K151" s="214"/>
      <c r="L151" s="46"/>
      <c r="M151" s="215" t="s">
        <v>19</v>
      </c>
      <c r="N151" s="216" t="s">
        <v>42</v>
      </c>
      <c r="O151" s="86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9" t="s">
        <v>158</v>
      </c>
      <c r="AT151" s="219" t="s">
        <v>154</v>
      </c>
      <c r="AU151" s="219" t="s">
        <v>81</v>
      </c>
      <c r="AY151" s="19" t="s">
        <v>152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9" t="s">
        <v>79</v>
      </c>
      <c r="BK151" s="220">
        <f>ROUND(I151*H151,2)</f>
        <v>0</v>
      </c>
      <c r="BL151" s="19" t="s">
        <v>158</v>
      </c>
      <c r="BM151" s="219" t="s">
        <v>1631</v>
      </c>
    </row>
    <row r="152" s="2" customFormat="1">
      <c r="A152" s="40"/>
      <c r="B152" s="41"/>
      <c r="C152" s="42"/>
      <c r="D152" s="221" t="s">
        <v>160</v>
      </c>
      <c r="E152" s="42"/>
      <c r="F152" s="222" t="s">
        <v>1630</v>
      </c>
      <c r="G152" s="42"/>
      <c r="H152" s="42"/>
      <c r="I152" s="223"/>
      <c r="J152" s="42"/>
      <c r="K152" s="42"/>
      <c r="L152" s="46"/>
      <c r="M152" s="224"/>
      <c r="N152" s="225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160</v>
      </c>
      <c r="AU152" s="19" t="s">
        <v>81</v>
      </c>
    </row>
    <row r="153" s="12" customFormat="1" ht="22.8" customHeight="1">
      <c r="A153" s="12"/>
      <c r="B153" s="191"/>
      <c r="C153" s="192"/>
      <c r="D153" s="193" t="s">
        <v>70</v>
      </c>
      <c r="E153" s="205" t="s">
        <v>208</v>
      </c>
      <c r="F153" s="205" t="s">
        <v>698</v>
      </c>
      <c r="G153" s="192"/>
      <c r="H153" s="192"/>
      <c r="I153" s="195"/>
      <c r="J153" s="206">
        <f>BK153</f>
        <v>0</v>
      </c>
      <c r="K153" s="192"/>
      <c r="L153" s="197"/>
      <c r="M153" s="198"/>
      <c r="N153" s="199"/>
      <c r="O153" s="199"/>
      <c r="P153" s="200">
        <f>SUM(P154:P183)</f>
        <v>0</v>
      </c>
      <c r="Q153" s="199"/>
      <c r="R153" s="200">
        <f>SUM(R154:R183)</f>
        <v>0.029525999999999997</v>
      </c>
      <c r="S153" s="199"/>
      <c r="T153" s="201">
        <f>SUM(T154:T183)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2" t="s">
        <v>79</v>
      </c>
      <c r="AT153" s="203" t="s">
        <v>70</v>
      </c>
      <c r="AU153" s="203" t="s">
        <v>79</v>
      </c>
      <c r="AY153" s="202" t="s">
        <v>152</v>
      </c>
      <c r="BK153" s="204">
        <f>SUM(BK154:BK183)</f>
        <v>0</v>
      </c>
    </row>
    <row r="154" s="2" customFormat="1" ht="16.5" customHeight="1">
      <c r="A154" s="40"/>
      <c r="B154" s="41"/>
      <c r="C154" s="207" t="s">
        <v>275</v>
      </c>
      <c r="D154" s="207" t="s">
        <v>154</v>
      </c>
      <c r="E154" s="208" t="s">
        <v>1632</v>
      </c>
      <c r="F154" s="209" t="s">
        <v>1633</v>
      </c>
      <c r="G154" s="210" t="s">
        <v>702</v>
      </c>
      <c r="H154" s="211">
        <v>5</v>
      </c>
      <c r="I154" s="212"/>
      <c r="J154" s="213">
        <f>ROUND(I154*H154,2)</f>
        <v>0</v>
      </c>
      <c r="K154" s="214"/>
      <c r="L154" s="46"/>
      <c r="M154" s="215" t="s">
        <v>19</v>
      </c>
      <c r="N154" s="216" t="s">
        <v>42</v>
      </c>
      <c r="O154" s="86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9" t="s">
        <v>158</v>
      </c>
      <c r="AT154" s="219" t="s">
        <v>154</v>
      </c>
      <c r="AU154" s="219" t="s">
        <v>81</v>
      </c>
      <c r="AY154" s="19" t="s">
        <v>152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9" t="s">
        <v>79</v>
      </c>
      <c r="BK154" s="220">
        <f>ROUND(I154*H154,2)</f>
        <v>0</v>
      </c>
      <c r="BL154" s="19" t="s">
        <v>158</v>
      </c>
      <c r="BM154" s="219" t="s">
        <v>1634</v>
      </c>
    </row>
    <row r="155" s="2" customFormat="1">
      <c r="A155" s="40"/>
      <c r="B155" s="41"/>
      <c r="C155" s="42"/>
      <c r="D155" s="221" t="s">
        <v>160</v>
      </c>
      <c r="E155" s="42"/>
      <c r="F155" s="222" t="s">
        <v>1633</v>
      </c>
      <c r="G155" s="42"/>
      <c r="H155" s="42"/>
      <c r="I155" s="223"/>
      <c r="J155" s="42"/>
      <c r="K155" s="42"/>
      <c r="L155" s="46"/>
      <c r="M155" s="224"/>
      <c r="N155" s="225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160</v>
      </c>
      <c r="AU155" s="19" t="s">
        <v>81</v>
      </c>
    </row>
    <row r="156" s="2" customFormat="1" ht="16.5" customHeight="1">
      <c r="A156" s="40"/>
      <c r="B156" s="41"/>
      <c r="C156" s="261" t="s">
        <v>281</v>
      </c>
      <c r="D156" s="261" t="s">
        <v>265</v>
      </c>
      <c r="E156" s="262" t="s">
        <v>1635</v>
      </c>
      <c r="F156" s="263" t="s">
        <v>1636</v>
      </c>
      <c r="G156" s="264" t="s">
        <v>237</v>
      </c>
      <c r="H156" s="265">
        <v>5.7999999999999998</v>
      </c>
      <c r="I156" s="266"/>
      <c r="J156" s="267">
        <f>ROUND(I156*H156,2)</f>
        <v>0</v>
      </c>
      <c r="K156" s="268"/>
      <c r="L156" s="269"/>
      <c r="M156" s="270" t="s">
        <v>19</v>
      </c>
      <c r="N156" s="271" t="s">
        <v>42</v>
      </c>
      <c r="O156" s="86"/>
      <c r="P156" s="217">
        <f>O156*H156</f>
        <v>0</v>
      </c>
      <c r="Q156" s="217">
        <v>0.0014</v>
      </c>
      <c r="R156" s="217">
        <f>Q156*H156</f>
        <v>0.0081200000000000005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208</v>
      </c>
      <c r="AT156" s="219" t="s">
        <v>265</v>
      </c>
      <c r="AU156" s="219" t="s">
        <v>81</v>
      </c>
      <c r="AY156" s="19" t="s">
        <v>152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79</v>
      </c>
      <c r="BK156" s="220">
        <f>ROUND(I156*H156,2)</f>
        <v>0</v>
      </c>
      <c r="BL156" s="19" t="s">
        <v>158</v>
      </c>
      <c r="BM156" s="219" t="s">
        <v>1637</v>
      </c>
    </row>
    <row r="157" s="2" customFormat="1">
      <c r="A157" s="40"/>
      <c r="B157" s="41"/>
      <c r="C157" s="42"/>
      <c r="D157" s="221" t="s">
        <v>160</v>
      </c>
      <c r="E157" s="42"/>
      <c r="F157" s="222" t="s">
        <v>1636</v>
      </c>
      <c r="G157" s="42"/>
      <c r="H157" s="42"/>
      <c r="I157" s="223"/>
      <c r="J157" s="42"/>
      <c r="K157" s="42"/>
      <c r="L157" s="46"/>
      <c r="M157" s="224"/>
      <c r="N157" s="22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160</v>
      </c>
      <c r="AU157" s="19" t="s">
        <v>81</v>
      </c>
    </row>
    <row r="158" s="13" customFormat="1">
      <c r="A158" s="13"/>
      <c r="B158" s="228"/>
      <c r="C158" s="229"/>
      <c r="D158" s="221" t="s">
        <v>164</v>
      </c>
      <c r="E158" s="230" t="s">
        <v>19</v>
      </c>
      <c r="F158" s="231" t="s">
        <v>1638</v>
      </c>
      <c r="G158" s="229"/>
      <c r="H158" s="232">
        <v>5.7999999999999998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164</v>
      </c>
      <c r="AU158" s="238" t="s">
        <v>81</v>
      </c>
      <c r="AV158" s="13" t="s">
        <v>81</v>
      </c>
      <c r="AW158" s="13" t="s">
        <v>33</v>
      </c>
      <c r="AX158" s="13" t="s">
        <v>71</v>
      </c>
      <c r="AY158" s="238" t="s">
        <v>152</v>
      </c>
    </row>
    <row r="159" s="14" customFormat="1">
      <c r="A159" s="14"/>
      <c r="B159" s="239"/>
      <c r="C159" s="240"/>
      <c r="D159" s="221" t="s">
        <v>164</v>
      </c>
      <c r="E159" s="241" t="s">
        <v>19</v>
      </c>
      <c r="F159" s="242" t="s">
        <v>169</v>
      </c>
      <c r="G159" s="240"/>
      <c r="H159" s="243">
        <v>5.7999999999999998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9" t="s">
        <v>164</v>
      </c>
      <c r="AU159" s="249" t="s">
        <v>81</v>
      </c>
      <c r="AV159" s="14" t="s">
        <v>158</v>
      </c>
      <c r="AW159" s="14" t="s">
        <v>33</v>
      </c>
      <c r="AX159" s="14" t="s">
        <v>79</v>
      </c>
      <c r="AY159" s="249" t="s">
        <v>152</v>
      </c>
    </row>
    <row r="160" s="2" customFormat="1" ht="16.5" customHeight="1">
      <c r="A160" s="40"/>
      <c r="B160" s="41"/>
      <c r="C160" s="261" t="s">
        <v>287</v>
      </c>
      <c r="D160" s="261" t="s">
        <v>265</v>
      </c>
      <c r="E160" s="262" t="s">
        <v>1639</v>
      </c>
      <c r="F160" s="263" t="s">
        <v>1640</v>
      </c>
      <c r="G160" s="264" t="s">
        <v>237</v>
      </c>
      <c r="H160" s="265">
        <v>13.9</v>
      </c>
      <c r="I160" s="266"/>
      <c r="J160" s="267">
        <f>ROUND(I160*H160,2)</f>
        <v>0</v>
      </c>
      <c r="K160" s="268"/>
      <c r="L160" s="269"/>
      <c r="M160" s="270" t="s">
        <v>19</v>
      </c>
      <c r="N160" s="271" t="s">
        <v>42</v>
      </c>
      <c r="O160" s="86"/>
      <c r="P160" s="217">
        <f>O160*H160</f>
        <v>0</v>
      </c>
      <c r="Q160" s="217">
        <v>0.0015399999999999999</v>
      </c>
      <c r="R160" s="217">
        <f>Q160*H160</f>
        <v>0.021405999999999998</v>
      </c>
      <c r="S160" s="217">
        <v>0</v>
      </c>
      <c r="T160" s="21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9" t="s">
        <v>208</v>
      </c>
      <c r="AT160" s="219" t="s">
        <v>265</v>
      </c>
      <c r="AU160" s="219" t="s">
        <v>81</v>
      </c>
      <c r="AY160" s="19" t="s">
        <v>152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9" t="s">
        <v>79</v>
      </c>
      <c r="BK160" s="220">
        <f>ROUND(I160*H160,2)</f>
        <v>0</v>
      </c>
      <c r="BL160" s="19" t="s">
        <v>158</v>
      </c>
      <c r="BM160" s="219" t="s">
        <v>1641</v>
      </c>
    </row>
    <row r="161" s="2" customFormat="1">
      <c r="A161" s="40"/>
      <c r="B161" s="41"/>
      <c r="C161" s="42"/>
      <c r="D161" s="221" t="s">
        <v>160</v>
      </c>
      <c r="E161" s="42"/>
      <c r="F161" s="222" t="s">
        <v>1640</v>
      </c>
      <c r="G161" s="42"/>
      <c r="H161" s="42"/>
      <c r="I161" s="223"/>
      <c r="J161" s="42"/>
      <c r="K161" s="42"/>
      <c r="L161" s="46"/>
      <c r="M161" s="224"/>
      <c r="N161" s="225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160</v>
      </c>
      <c r="AU161" s="19" t="s">
        <v>81</v>
      </c>
    </row>
    <row r="162" s="13" customFormat="1">
      <c r="A162" s="13"/>
      <c r="B162" s="228"/>
      <c r="C162" s="229"/>
      <c r="D162" s="221" t="s">
        <v>164</v>
      </c>
      <c r="E162" s="230" t="s">
        <v>19</v>
      </c>
      <c r="F162" s="231" t="s">
        <v>1642</v>
      </c>
      <c r="G162" s="229"/>
      <c r="H162" s="232">
        <v>13.9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164</v>
      </c>
      <c r="AU162" s="238" t="s">
        <v>81</v>
      </c>
      <c r="AV162" s="13" t="s">
        <v>81</v>
      </c>
      <c r="AW162" s="13" t="s">
        <v>33</v>
      </c>
      <c r="AX162" s="13" t="s">
        <v>71</v>
      </c>
      <c r="AY162" s="238" t="s">
        <v>152</v>
      </c>
    </row>
    <row r="163" s="14" customFormat="1">
      <c r="A163" s="14"/>
      <c r="B163" s="239"/>
      <c r="C163" s="240"/>
      <c r="D163" s="221" t="s">
        <v>164</v>
      </c>
      <c r="E163" s="241" t="s">
        <v>19</v>
      </c>
      <c r="F163" s="242" t="s">
        <v>169</v>
      </c>
      <c r="G163" s="240"/>
      <c r="H163" s="243">
        <v>13.9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9" t="s">
        <v>164</v>
      </c>
      <c r="AU163" s="249" t="s">
        <v>81</v>
      </c>
      <c r="AV163" s="14" t="s">
        <v>158</v>
      </c>
      <c r="AW163" s="14" t="s">
        <v>33</v>
      </c>
      <c r="AX163" s="14" t="s">
        <v>79</v>
      </c>
      <c r="AY163" s="249" t="s">
        <v>152</v>
      </c>
    </row>
    <row r="164" s="2" customFormat="1" ht="24.15" customHeight="1">
      <c r="A164" s="40"/>
      <c r="B164" s="41"/>
      <c r="C164" s="207" t="s">
        <v>7</v>
      </c>
      <c r="D164" s="207" t="s">
        <v>154</v>
      </c>
      <c r="E164" s="208" t="s">
        <v>1643</v>
      </c>
      <c r="F164" s="209" t="s">
        <v>1644</v>
      </c>
      <c r="G164" s="210" t="s">
        <v>262</v>
      </c>
      <c r="H164" s="211">
        <v>27.800000000000001</v>
      </c>
      <c r="I164" s="212"/>
      <c r="J164" s="213">
        <f>ROUND(I164*H164,2)</f>
        <v>0</v>
      </c>
      <c r="K164" s="214"/>
      <c r="L164" s="46"/>
      <c r="M164" s="215" t="s">
        <v>19</v>
      </c>
      <c r="N164" s="216" t="s">
        <v>42</v>
      </c>
      <c r="O164" s="86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9" t="s">
        <v>158</v>
      </c>
      <c r="AT164" s="219" t="s">
        <v>154</v>
      </c>
      <c r="AU164" s="219" t="s">
        <v>81</v>
      </c>
      <c r="AY164" s="19" t="s">
        <v>152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9" t="s">
        <v>79</v>
      </c>
      <c r="BK164" s="220">
        <f>ROUND(I164*H164,2)</f>
        <v>0</v>
      </c>
      <c r="BL164" s="19" t="s">
        <v>158</v>
      </c>
      <c r="BM164" s="219" t="s">
        <v>1645</v>
      </c>
    </row>
    <row r="165" s="2" customFormat="1">
      <c r="A165" s="40"/>
      <c r="B165" s="41"/>
      <c r="C165" s="42"/>
      <c r="D165" s="221" t="s">
        <v>160</v>
      </c>
      <c r="E165" s="42"/>
      <c r="F165" s="222" t="s">
        <v>1644</v>
      </c>
      <c r="G165" s="42"/>
      <c r="H165" s="42"/>
      <c r="I165" s="223"/>
      <c r="J165" s="42"/>
      <c r="K165" s="42"/>
      <c r="L165" s="46"/>
      <c r="M165" s="224"/>
      <c r="N165" s="225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160</v>
      </c>
      <c r="AU165" s="19" t="s">
        <v>81</v>
      </c>
    </row>
    <row r="166" s="2" customFormat="1" ht="24.15" customHeight="1">
      <c r="A166" s="40"/>
      <c r="B166" s="41"/>
      <c r="C166" s="207" t="s">
        <v>314</v>
      </c>
      <c r="D166" s="207" t="s">
        <v>154</v>
      </c>
      <c r="E166" s="208" t="s">
        <v>1646</v>
      </c>
      <c r="F166" s="209" t="s">
        <v>1647</v>
      </c>
      <c r="G166" s="210" t="s">
        <v>262</v>
      </c>
      <c r="H166" s="211">
        <v>11.6</v>
      </c>
      <c r="I166" s="212"/>
      <c r="J166" s="213">
        <f>ROUND(I166*H166,2)</f>
        <v>0</v>
      </c>
      <c r="K166" s="214"/>
      <c r="L166" s="46"/>
      <c r="M166" s="215" t="s">
        <v>19</v>
      </c>
      <c r="N166" s="216" t="s">
        <v>42</v>
      </c>
      <c r="O166" s="86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9" t="s">
        <v>158</v>
      </c>
      <c r="AT166" s="219" t="s">
        <v>154</v>
      </c>
      <c r="AU166" s="219" t="s">
        <v>81</v>
      </c>
      <c r="AY166" s="19" t="s">
        <v>152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9" t="s">
        <v>79</v>
      </c>
      <c r="BK166" s="220">
        <f>ROUND(I166*H166,2)</f>
        <v>0</v>
      </c>
      <c r="BL166" s="19" t="s">
        <v>158</v>
      </c>
      <c r="BM166" s="219" t="s">
        <v>1648</v>
      </c>
    </row>
    <row r="167" s="2" customFormat="1">
      <c r="A167" s="40"/>
      <c r="B167" s="41"/>
      <c r="C167" s="42"/>
      <c r="D167" s="221" t="s">
        <v>160</v>
      </c>
      <c r="E167" s="42"/>
      <c r="F167" s="222" t="s">
        <v>1647</v>
      </c>
      <c r="G167" s="42"/>
      <c r="H167" s="42"/>
      <c r="I167" s="223"/>
      <c r="J167" s="42"/>
      <c r="K167" s="42"/>
      <c r="L167" s="46"/>
      <c r="M167" s="224"/>
      <c r="N167" s="225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160</v>
      </c>
      <c r="AU167" s="19" t="s">
        <v>81</v>
      </c>
    </row>
    <row r="168" s="2" customFormat="1" ht="21.75" customHeight="1">
      <c r="A168" s="40"/>
      <c r="B168" s="41"/>
      <c r="C168" s="207" t="s">
        <v>328</v>
      </c>
      <c r="D168" s="207" t="s">
        <v>154</v>
      </c>
      <c r="E168" s="208" t="s">
        <v>1649</v>
      </c>
      <c r="F168" s="209" t="s">
        <v>1650</v>
      </c>
      <c r="G168" s="210" t="s">
        <v>157</v>
      </c>
      <c r="H168" s="211">
        <v>1.085</v>
      </c>
      <c r="I168" s="212"/>
      <c r="J168" s="213">
        <f>ROUND(I168*H168,2)</f>
        <v>0</v>
      </c>
      <c r="K168" s="214"/>
      <c r="L168" s="46"/>
      <c r="M168" s="215" t="s">
        <v>19</v>
      </c>
      <c r="N168" s="216" t="s">
        <v>42</v>
      </c>
      <c r="O168" s="86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9" t="s">
        <v>158</v>
      </c>
      <c r="AT168" s="219" t="s">
        <v>154</v>
      </c>
      <c r="AU168" s="219" t="s">
        <v>81</v>
      </c>
      <c r="AY168" s="19" t="s">
        <v>152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9" t="s">
        <v>79</v>
      </c>
      <c r="BK168" s="220">
        <f>ROUND(I168*H168,2)</f>
        <v>0</v>
      </c>
      <c r="BL168" s="19" t="s">
        <v>158</v>
      </c>
      <c r="BM168" s="219" t="s">
        <v>1651</v>
      </c>
    </row>
    <row r="169" s="2" customFormat="1">
      <c r="A169" s="40"/>
      <c r="B169" s="41"/>
      <c r="C169" s="42"/>
      <c r="D169" s="221" t="s">
        <v>160</v>
      </c>
      <c r="E169" s="42"/>
      <c r="F169" s="222" t="s">
        <v>1650</v>
      </c>
      <c r="G169" s="42"/>
      <c r="H169" s="42"/>
      <c r="I169" s="223"/>
      <c r="J169" s="42"/>
      <c r="K169" s="42"/>
      <c r="L169" s="46"/>
      <c r="M169" s="224"/>
      <c r="N169" s="225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160</v>
      </c>
      <c r="AU169" s="19" t="s">
        <v>81</v>
      </c>
    </row>
    <row r="170" s="2" customFormat="1" ht="16.5" customHeight="1">
      <c r="A170" s="40"/>
      <c r="B170" s="41"/>
      <c r="C170" s="261" t="s">
        <v>335</v>
      </c>
      <c r="D170" s="261" t="s">
        <v>265</v>
      </c>
      <c r="E170" s="262" t="s">
        <v>1652</v>
      </c>
      <c r="F170" s="263" t="s">
        <v>1653</v>
      </c>
      <c r="G170" s="264" t="s">
        <v>202</v>
      </c>
      <c r="H170" s="265">
        <v>0.075999999999999998</v>
      </c>
      <c r="I170" s="266"/>
      <c r="J170" s="267">
        <f>ROUND(I170*H170,2)</f>
        <v>0</v>
      </c>
      <c r="K170" s="268"/>
      <c r="L170" s="269"/>
      <c r="M170" s="270" t="s">
        <v>19</v>
      </c>
      <c r="N170" s="271" t="s">
        <v>42</v>
      </c>
      <c r="O170" s="86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9" t="s">
        <v>208</v>
      </c>
      <c r="AT170" s="219" t="s">
        <v>265</v>
      </c>
      <c r="AU170" s="219" t="s">
        <v>81</v>
      </c>
      <c r="AY170" s="19" t="s">
        <v>152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9" t="s">
        <v>79</v>
      </c>
      <c r="BK170" s="220">
        <f>ROUND(I170*H170,2)</f>
        <v>0</v>
      </c>
      <c r="BL170" s="19" t="s">
        <v>158</v>
      </c>
      <c r="BM170" s="219" t="s">
        <v>1654</v>
      </c>
    </row>
    <row r="171" s="2" customFormat="1">
      <c r="A171" s="40"/>
      <c r="B171" s="41"/>
      <c r="C171" s="42"/>
      <c r="D171" s="221" t="s">
        <v>160</v>
      </c>
      <c r="E171" s="42"/>
      <c r="F171" s="222" t="s">
        <v>1653</v>
      </c>
      <c r="G171" s="42"/>
      <c r="H171" s="42"/>
      <c r="I171" s="223"/>
      <c r="J171" s="42"/>
      <c r="K171" s="42"/>
      <c r="L171" s="46"/>
      <c r="M171" s="224"/>
      <c r="N171" s="225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160</v>
      </c>
      <c r="AU171" s="19" t="s">
        <v>81</v>
      </c>
    </row>
    <row r="172" s="2" customFormat="1" ht="16.5" customHeight="1">
      <c r="A172" s="40"/>
      <c r="B172" s="41"/>
      <c r="C172" s="207" t="s">
        <v>342</v>
      </c>
      <c r="D172" s="207" t="s">
        <v>154</v>
      </c>
      <c r="E172" s="208" t="s">
        <v>1655</v>
      </c>
      <c r="F172" s="209" t="s">
        <v>1656</v>
      </c>
      <c r="G172" s="210" t="s">
        <v>211</v>
      </c>
      <c r="H172" s="211">
        <v>13</v>
      </c>
      <c r="I172" s="212"/>
      <c r="J172" s="213">
        <f>ROUND(I172*H172,2)</f>
        <v>0</v>
      </c>
      <c r="K172" s="214"/>
      <c r="L172" s="46"/>
      <c r="M172" s="215" t="s">
        <v>19</v>
      </c>
      <c r="N172" s="216" t="s">
        <v>42</v>
      </c>
      <c r="O172" s="86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9" t="s">
        <v>158</v>
      </c>
      <c r="AT172" s="219" t="s">
        <v>154</v>
      </c>
      <c r="AU172" s="219" t="s">
        <v>81</v>
      </c>
      <c r="AY172" s="19" t="s">
        <v>152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9" t="s">
        <v>79</v>
      </c>
      <c r="BK172" s="220">
        <f>ROUND(I172*H172,2)</f>
        <v>0</v>
      </c>
      <c r="BL172" s="19" t="s">
        <v>158</v>
      </c>
      <c r="BM172" s="219" t="s">
        <v>1657</v>
      </c>
    </row>
    <row r="173" s="2" customFormat="1">
      <c r="A173" s="40"/>
      <c r="B173" s="41"/>
      <c r="C173" s="42"/>
      <c r="D173" s="221" t="s">
        <v>160</v>
      </c>
      <c r="E173" s="42"/>
      <c r="F173" s="222" t="s">
        <v>1656</v>
      </c>
      <c r="G173" s="42"/>
      <c r="H173" s="42"/>
      <c r="I173" s="223"/>
      <c r="J173" s="42"/>
      <c r="K173" s="42"/>
      <c r="L173" s="46"/>
      <c r="M173" s="224"/>
      <c r="N173" s="225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160</v>
      </c>
      <c r="AU173" s="19" t="s">
        <v>81</v>
      </c>
    </row>
    <row r="174" s="2" customFormat="1" ht="16.5" customHeight="1">
      <c r="A174" s="40"/>
      <c r="B174" s="41"/>
      <c r="C174" s="207" t="s">
        <v>348</v>
      </c>
      <c r="D174" s="207" t="s">
        <v>154</v>
      </c>
      <c r="E174" s="208" t="s">
        <v>1658</v>
      </c>
      <c r="F174" s="209" t="s">
        <v>1659</v>
      </c>
      <c r="G174" s="210" t="s">
        <v>211</v>
      </c>
      <c r="H174" s="211">
        <v>13</v>
      </c>
      <c r="I174" s="212"/>
      <c r="J174" s="213">
        <f>ROUND(I174*H174,2)</f>
        <v>0</v>
      </c>
      <c r="K174" s="214"/>
      <c r="L174" s="46"/>
      <c r="M174" s="215" t="s">
        <v>19</v>
      </c>
      <c r="N174" s="216" t="s">
        <v>42</v>
      </c>
      <c r="O174" s="86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9" t="s">
        <v>158</v>
      </c>
      <c r="AT174" s="219" t="s">
        <v>154</v>
      </c>
      <c r="AU174" s="219" t="s">
        <v>81</v>
      </c>
      <c r="AY174" s="19" t="s">
        <v>152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9" t="s">
        <v>79</v>
      </c>
      <c r="BK174" s="220">
        <f>ROUND(I174*H174,2)</f>
        <v>0</v>
      </c>
      <c r="BL174" s="19" t="s">
        <v>158</v>
      </c>
      <c r="BM174" s="219" t="s">
        <v>1660</v>
      </c>
    </row>
    <row r="175" s="2" customFormat="1">
      <c r="A175" s="40"/>
      <c r="B175" s="41"/>
      <c r="C175" s="42"/>
      <c r="D175" s="221" t="s">
        <v>160</v>
      </c>
      <c r="E175" s="42"/>
      <c r="F175" s="222" t="s">
        <v>1659</v>
      </c>
      <c r="G175" s="42"/>
      <c r="H175" s="42"/>
      <c r="I175" s="223"/>
      <c r="J175" s="42"/>
      <c r="K175" s="42"/>
      <c r="L175" s="46"/>
      <c r="M175" s="224"/>
      <c r="N175" s="225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160</v>
      </c>
      <c r="AU175" s="19" t="s">
        <v>81</v>
      </c>
    </row>
    <row r="176" s="2" customFormat="1" ht="16.5" customHeight="1">
      <c r="A176" s="40"/>
      <c r="B176" s="41"/>
      <c r="C176" s="207" t="s">
        <v>352</v>
      </c>
      <c r="D176" s="207" t="s">
        <v>154</v>
      </c>
      <c r="E176" s="208" t="s">
        <v>1661</v>
      </c>
      <c r="F176" s="209" t="s">
        <v>1662</v>
      </c>
      <c r="G176" s="210" t="s">
        <v>157</v>
      </c>
      <c r="H176" s="211">
        <v>0.35699999999999998</v>
      </c>
      <c r="I176" s="212"/>
      <c r="J176" s="213">
        <f>ROUND(I176*H176,2)</f>
        <v>0</v>
      </c>
      <c r="K176" s="214"/>
      <c r="L176" s="46"/>
      <c r="M176" s="215" t="s">
        <v>19</v>
      </c>
      <c r="N176" s="216" t="s">
        <v>42</v>
      </c>
      <c r="O176" s="86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9" t="s">
        <v>158</v>
      </c>
      <c r="AT176" s="219" t="s">
        <v>154</v>
      </c>
      <c r="AU176" s="219" t="s">
        <v>81</v>
      </c>
      <c r="AY176" s="19" t="s">
        <v>152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9" t="s">
        <v>79</v>
      </c>
      <c r="BK176" s="220">
        <f>ROUND(I176*H176,2)</f>
        <v>0</v>
      </c>
      <c r="BL176" s="19" t="s">
        <v>158</v>
      </c>
      <c r="BM176" s="219" t="s">
        <v>1663</v>
      </c>
    </row>
    <row r="177" s="2" customFormat="1">
      <c r="A177" s="40"/>
      <c r="B177" s="41"/>
      <c r="C177" s="42"/>
      <c r="D177" s="221" t="s">
        <v>160</v>
      </c>
      <c r="E177" s="42"/>
      <c r="F177" s="222" t="s">
        <v>1662</v>
      </c>
      <c r="G177" s="42"/>
      <c r="H177" s="42"/>
      <c r="I177" s="223"/>
      <c r="J177" s="42"/>
      <c r="K177" s="42"/>
      <c r="L177" s="46"/>
      <c r="M177" s="224"/>
      <c r="N177" s="225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160</v>
      </c>
      <c r="AU177" s="19" t="s">
        <v>81</v>
      </c>
    </row>
    <row r="178" s="2" customFormat="1" ht="16.5" customHeight="1">
      <c r="A178" s="40"/>
      <c r="B178" s="41"/>
      <c r="C178" s="207" t="s">
        <v>232</v>
      </c>
      <c r="D178" s="207" t="s">
        <v>154</v>
      </c>
      <c r="E178" s="208" t="s">
        <v>1664</v>
      </c>
      <c r="F178" s="209" t="s">
        <v>1665</v>
      </c>
      <c r="G178" s="210" t="s">
        <v>262</v>
      </c>
      <c r="H178" s="211">
        <v>2</v>
      </c>
      <c r="I178" s="212"/>
      <c r="J178" s="213">
        <f>ROUND(I178*H178,2)</f>
        <v>0</v>
      </c>
      <c r="K178" s="214"/>
      <c r="L178" s="46"/>
      <c r="M178" s="215" t="s">
        <v>19</v>
      </c>
      <c r="N178" s="216" t="s">
        <v>42</v>
      </c>
      <c r="O178" s="86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9" t="s">
        <v>158</v>
      </c>
      <c r="AT178" s="219" t="s">
        <v>154</v>
      </c>
      <c r="AU178" s="219" t="s">
        <v>81</v>
      </c>
      <c r="AY178" s="19" t="s">
        <v>152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9" t="s">
        <v>79</v>
      </c>
      <c r="BK178" s="220">
        <f>ROUND(I178*H178,2)</f>
        <v>0</v>
      </c>
      <c r="BL178" s="19" t="s">
        <v>158</v>
      </c>
      <c r="BM178" s="219" t="s">
        <v>1666</v>
      </c>
    </row>
    <row r="179" s="2" customFormat="1">
      <c r="A179" s="40"/>
      <c r="B179" s="41"/>
      <c r="C179" s="42"/>
      <c r="D179" s="221" t="s">
        <v>160</v>
      </c>
      <c r="E179" s="42"/>
      <c r="F179" s="222" t="s">
        <v>1665</v>
      </c>
      <c r="G179" s="42"/>
      <c r="H179" s="42"/>
      <c r="I179" s="223"/>
      <c r="J179" s="42"/>
      <c r="K179" s="42"/>
      <c r="L179" s="46"/>
      <c r="M179" s="224"/>
      <c r="N179" s="225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160</v>
      </c>
      <c r="AU179" s="19" t="s">
        <v>81</v>
      </c>
    </row>
    <row r="180" s="2" customFormat="1" ht="24.15" customHeight="1">
      <c r="A180" s="40"/>
      <c r="B180" s="41"/>
      <c r="C180" s="261" t="s">
        <v>360</v>
      </c>
      <c r="D180" s="261" t="s">
        <v>265</v>
      </c>
      <c r="E180" s="262" t="s">
        <v>1667</v>
      </c>
      <c r="F180" s="263" t="s">
        <v>1668</v>
      </c>
      <c r="G180" s="264" t="s">
        <v>262</v>
      </c>
      <c r="H180" s="265">
        <v>1</v>
      </c>
      <c r="I180" s="266"/>
      <c r="J180" s="267">
        <f>ROUND(I180*H180,2)</f>
        <v>0</v>
      </c>
      <c r="K180" s="268"/>
      <c r="L180" s="269"/>
      <c r="M180" s="270" t="s">
        <v>19</v>
      </c>
      <c r="N180" s="271" t="s">
        <v>42</v>
      </c>
      <c r="O180" s="86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9" t="s">
        <v>208</v>
      </c>
      <c r="AT180" s="219" t="s">
        <v>265</v>
      </c>
      <c r="AU180" s="219" t="s">
        <v>81</v>
      </c>
      <c r="AY180" s="19" t="s">
        <v>152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9" t="s">
        <v>79</v>
      </c>
      <c r="BK180" s="220">
        <f>ROUND(I180*H180,2)</f>
        <v>0</v>
      </c>
      <c r="BL180" s="19" t="s">
        <v>158</v>
      </c>
      <c r="BM180" s="219" t="s">
        <v>1669</v>
      </c>
    </row>
    <row r="181" s="2" customFormat="1">
      <c r="A181" s="40"/>
      <c r="B181" s="41"/>
      <c r="C181" s="42"/>
      <c r="D181" s="221" t="s">
        <v>160</v>
      </c>
      <c r="E181" s="42"/>
      <c r="F181" s="222" t="s">
        <v>1668</v>
      </c>
      <c r="G181" s="42"/>
      <c r="H181" s="42"/>
      <c r="I181" s="223"/>
      <c r="J181" s="42"/>
      <c r="K181" s="42"/>
      <c r="L181" s="46"/>
      <c r="M181" s="224"/>
      <c r="N181" s="225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160</v>
      </c>
      <c r="AU181" s="19" t="s">
        <v>81</v>
      </c>
    </row>
    <row r="182" s="2" customFormat="1" ht="16.5" customHeight="1">
      <c r="A182" s="40"/>
      <c r="B182" s="41"/>
      <c r="C182" s="261" t="s">
        <v>368</v>
      </c>
      <c r="D182" s="261" t="s">
        <v>265</v>
      </c>
      <c r="E182" s="262" t="s">
        <v>1670</v>
      </c>
      <c r="F182" s="263" t="s">
        <v>1671</v>
      </c>
      <c r="G182" s="264" t="s">
        <v>262</v>
      </c>
      <c r="H182" s="265">
        <v>1</v>
      </c>
      <c r="I182" s="266"/>
      <c r="J182" s="267">
        <f>ROUND(I182*H182,2)</f>
        <v>0</v>
      </c>
      <c r="K182" s="268"/>
      <c r="L182" s="269"/>
      <c r="M182" s="270" t="s">
        <v>19</v>
      </c>
      <c r="N182" s="271" t="s">
        <v>42</v>
      </c>
      <c r="O182" s="86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9" t="s">
        <v>208</v>
      </c>
      <c r="AT182" s="219" t="s">
        <v>265</v>
      </c>
      <c r="AU182" s="219" t="s">
        <v>81</v>
      </c>
      <c r="AY182" s="19" t="s">
        <v>152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9" t="s">
        <v>79</v>
      </c>
      <c r="BK182" s="220">
        <f>ROUND(I182*H182,2)</f>
        <v>0</v>
      </c>
      <c r="BL182" s="19" t="s">
        <v>158</v>
      </c>
      <c r="BM182" s="219" t="s">
        <v>1672</v>
      </c>
    </row>
    <row r="183" s="2" customFormat="1">
      <c r="A183" s="40"/>
      <c r="B183" s="41"/>
      <c r="C183" s="42"/>
      <c r="D183" s="221" t="s">
        <v>160</v>
      </c>
      <c r="E183" s="42"/>
      <c r="F183" s="222" t="s">
        <v>1671</v>
      </c>
      <c r="G183" s="42"/>
      <c r="H183" s="42"/>
      <c r="I183" s="223"/>
      <c r="J183" s="42"/>
      <c r="K183" s="42"/>
      <c r="L183" s="46"/>
      <c r="M183" s="224"/>
      <c r="N183" s="225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160</v>
      </c>
      <c r="AU183" s="19" t="s">
        <v>81</v>
      </c>
    </row>
    <row r="184" s="12" customFormat="1" ht="22.8" customHeight="1">
      <c r="A184" s="12"/>
      <c r="B184" s="191"/>
      <c r="C184" s="192"/>
      <c r="D184" s="193" t="s">
        <v>70</v>
      </c>
      <c r="E184" s="205" t="s">
        <v>769</v>
      </c>
      <c r="F184" s="205" t="s">
        <v>1673</v>
      </c>
      <c r="G184" s="192"/>
      <c r="H184" s="192"/>
      <c r="I184" s="195"/>
      <c r="J184" s="206">
        <f>BK184</f>
        <v>0</v>
      </c>
      <c r="K184" s="192"/>
      <c r="L184" s="197"/>
      <c r="M184" s="198"/>
      <c r="N184" s="199"/>
      <c r="O184" s="199"/>
      <c r="P184" s="200">
        <f>SUM(P185:P186)</f>
        <v>0</v>
      </c>
      <c r="Q184" s="199"/>
      <c r="R184" s="200">
        <f>SUM(R185:R186)</f>
        <v>0</v>
      </c>
      <c r="S184" s="199"/>
      <c r="T184" s="201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2" t="s">
        <v>79</v>
      </c>
      <c r="AT184" s="203" t="s">
        <v>70</v>
      </c>
      <c r="AU184" s="203" t="s">
        <v>79</v>
      </c>
      <c r="AY184" s="202" t="s">
        <v>152</v>
      </c>
      <c r="BK184" s="204">
        <f>SUM(BK185:BK186)</f>
        <v>0</v>
      </c>
    </row>
    <row r="185" s="2" customFormat="1" ht="16.5" customHeight="1">
      <c r="A185" s="40"/>
      <c r="B185" s="41"/>
      <c r="C185" s="207" t="s">
        <v>374</v>
      </c>
      <c r="D185" s="207" t="s">
        <v>154</v>
      </c>
      <c r="E185" s="208" t="s">
        <v>1674</v>
      </c>
      <c r="F185" s="209" t="s">
        <v>1675</v>
      </c>
      <c r="G185" s="210" t="s">
        <v>237</v>
      </c>
      <c r="H185" s="211">
        <v>19.699999999999999</v>
      </c>
      <c r="I185" s="212"/>
      <c r="J185" s="213">
        <f>ROUND(I185*H185,2)</f>
        <v>0</v>
      </c>
      <c r="K185" s="214"/>
      <c r="L185" s="46"/>
      <c r="M185" s="215" t="s">
        <v>19</v>
      </c>
      <c r="N185" s="216" t="s">
        <v>42</v>
      </c>
      <c r="O185" s="86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9" t="s">
        <v>158</v>
      </c>
      <c r="AT185" s="219" t="s">
        <v>154</v>
      </c>
      <c r="AU185" s="219" t="s">
        <v>81</v>
      </c>
      <c r="AY185" s="19" t="s">
        <v>152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9" t="s">
        <v>79</v>
      </c>
      <c r="BK185" s="220">
        <f>ROUND(I185*H185,2)</f>
        <v>0</v>
      </c>
      <c r="BL185" s="19" t="s">
        <v>158</v>
      </c>
      <c r="BM185" s="219" t="s">
        <v>1676</v>
      </c>
    </row>
    <row r="186" s="2" customFormat="1">
      <c r="A186" s="40"/>
      <c r="B186" s="41"/>
      <c r="C186" s="42"/>
      <c r="D186" s="221" t="s">
        <v>160</v>
      </c>
      <c r="E186" s="42"/>
      <c r="F186" s="222" t="s">
        <v>1675</v>
      </c>
      <c r="G186" s="42"/>
      <c r="H186" s="42"/>
      <c r="I186" s="223"/>
      <c r="J186" s="42"/>
      <c r="K186" s="42"/>
      <c r="L186" s="46"/>
      <c r="M186" s="224"/>
      <c r="N186" s="225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160</v>
      </c>
      <c r="AU186" s="19" t="s">
        <v>81</v>
      </c>
    </row>
    <row r="187" s="12" customFormat="1" ht="22.8" customHeight="1">
      <c r="A187" s="12"/>
      <c r="B187" s="191"/>
      <c r="C187" s="192"/>
      <c r="D187" s="193" t="s">
        <v>70</v>
      </c>
      <c r="E187" s="205" t="s">
        <v>769</v>
      </c>
      <c r="F187" s="205" t="s">
        <v>1673</v>
      </c>
      <c r="G187" s="192"/>
      <c r="H187" s="192"/>
      <c r="I187" s="195"/>
      <c r="J187" s="206">
        <f>BK187</f>
        <v>0</v>
      </c>
      <c r="K187" s="192"/>
      <c r="L187" s="197"/>
      <c r="M187" s="198"/>
      <c r="N187" s="199"/>
      <c r="O187" s="199"/>
      <c r="P187" s="200">
        <f>P188+SUM(P189:P196)</f>
        <v>0</v>
      </c>
      <c r="Q187" s="199"/>
      <c r="R187" s="200">
        <f>R188+SUM(R189:R196)</f>
        <v>0</v>
      </c>
      <c r="S187" s="199"/>
      <c r="T187" s="201">
        <f>T188+SUM(T189:T196)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2" t="s">
        <v>79</v>
      </c>
      <c r="AT187" s="203" t="s">
        <v>70</v>
      </c>
      <c r="AU187" s="203" t="s">
        <v>79</v>
      </c>
      <c r="AY187" s="202" t="s">
        <v>152</v>
      </c>
      <c r="BK187" s="204">
        <f>BK188+SUM(BK189:BK196)</f>
        <v>0</v>
      </c>
    </row>
    <row r="188" s="2" customFormat="1" ht="16.5" customHeight="1">
      <c r="A188" s="40"/>
      <c r="B188" s="41"/>
      <c r="C188" s="207" t="s">
        <v>381</v>
      </c>
      <c r="D188" s="207" t="s">
        <v>154</v>
      </c>
      <c r="E188" s="208" t="s">
        <v>1677</v>
      </c>
      <c r="F188" s="209" t="s">
        <v>1678</v>
      </c>
      <c r="G188" s="210" t="s">
        <v>262</v>
      </c>
      <c r="H188" s="211">
        <v>6</v>
      </c>
      <c r="I188" s="212"/>
      <c r="J188" s="213">
        <f>ROUND(I188*H188,2)</f>
        <v>0</v>
      </c>
      <c r="K188" s="214"/>
      <c r="L188" s="46"/>
      <c r="M188" s="215" t="s">
        <v>19</v>
      </c>
      <c r="N188" s="216" t="s">
        <v>42</v>
      </c>
      <c r="O188" s="86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9" t="s">
        <v>158</v>
      </c>
      <c r="AT188" s="219" t="s">
        <v>154</v>
      </c>
      <c r="AU188" s="219" t="s">
        <v>81</v>
      </c>
      <c r="AY188" s="19" t="s">
        <v>152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9" t="s">
        <v>79</v>
      </c>
      <c r="BK188" s="220">
        <f>ROUND(I188*H188,2)</f>
        <v>0</v>
      </c>
      <c r="BL188" s="19" t="s">
        <v>158</v>
      </c>
      <c r="BM188" s="219" t="s">
        <v>1679</v>
      </c>
    </row>
    <row r="189" s="2" customFormat="1">
      <c r="A189" s="40"/>
      <c r="B189" s="41"/>
      <c r="C189" s="42"/>
      <c r="D189" s="221" t="s">
        <v>160</v>
      </c>
      <c r="E189" s="42"/>
      <c r="F189" s="222" t="s">
        <v>1678</v>
      </c>
      <c r="G189" s="42"/>
      <c r="H189" s="42"/>
      <c r="I189" s="223"/>
      <c r="J189" s="42"/>
      <c r="K189" s="42"/>
      <c r="L189" s="46"/>
      <c r="M189" s="224"/>
      <c r="N189" s="225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160</v>
      </c>
      <c r="AU189" s="19" t="s">
        <v>81</v>
      </c>
    </row>
    <row r="190" s="2" customFormat="1" ht="16.5" customHeight="1">
      <c r="A190" s="40"/>
      <c r="B190" s="41"/>
      <c r="C190" s="207" t="s">
        <v>387</v>
      </c>
      <c r="D190" s="207" t="s">
        <v>154</v>
      </c>
      <c r="E190" s="208" t="s">
        <v>1680</v>
      </c>
      <c r="F190" s="209" t="s">
        <v>1681</v>
      </c>
      <c r="G190" s="210" t="s">
        <v>262</v>
      </c>
      <c r="H190" s="211">
        <v>16</v>
      </c>
      <c r="I190" s="212"/>
      <c r="J190" s="213">
        <f>ROUND(I190*H190,2)</f>
        <v>0</v>
      </c>
      <c r="K190" s="214"/>
      <c r="L190" s="46"/>
      <c r="M190" s="215" t="s">
        <v>19</v>
      </c>
      <c r="N190" s="216" t="s">
        <v>42</v>
      </c>
      <c r="O190" s="86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9" t="s">
        <v>158</v>
      </c>
      <c r="AT190" s="219" t="s">
        <v>154</v>
      </c>
      <c r="AU190" s="219" t="s">
        <v>81</v>
      </c>
      <c r="AY190" s="19" t="s">
        <v>152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9" t="s">
        <v>79</v>
      </c>
      <c r="BK190" s="220">
        <f>ROUND(I190*H190,2)</f>
        <v>0</v>
      </c>
      <c r="BL190" s="19" t="s">
        <v>158</v>
      </c>
      <c r="BM190" s="219" t="s">
        <v>1682</v>
      </c>
    </row>
    <row r="191" s="2" customFormat="1">
      <c r="A191" s="40"/>
      <c r="B191" s="41"/>
      <c r="C191" s="42"/>
      <c r="D191" s="221" t="s">
        <v>160</v>
      </c>
      <c r="E191" s="42"/>
      <c r="F191" s="222" t="s">
        <v>1681</v>
      </c>
      <c r="G191" s="42"/>
      <c r="H191" s="42"/>
      <c r="I191" s="223"/>
      <c r="J191" s="42"/>
      <c r="K191" s="42"/>
      <c r="L191" s="46"/>
      <c r="M191" s="224"/>
      <c r="N191" s="225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160</v>
      </c>
      <c r="AU191" s="19" t="s">
        <v>81</v>
      </c>
    </row>
    <row r="192" s="13" customFormat="1">
      <c r="A192" s="13"/>
      <c r="B192" s="228"/>
      <c r="C192" s="229"/>
      <c r="D192" s="221" t="s">
        <v>164</v>
      </c>
      <c r="E192" s="230" t="s">
        <v>19</v>
      </c>
      <c r="F192" s="231" t="s">
        <v>1683</v>
      </c>
      <c r="G192" s="229"/>
      <c r="H192" s="232">
        <v>16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8" t="s">
        <v>164</v>
      </c>
      <c r="AU192" s="238" t="s">
        <v>81</v>
      </c>
      <c r="AV192" s="13" t="s">
        <v>81</v>
      </c>
      <c r="AW192" s="13" t="s">
        <v>33</v>
      </c>
      <c r="AX192" s="13" t="s">
        <v>71</v>
      </c>
      <c r="AY192" s="238" t="s">
        <v>152</v>
      </c>
    </row>
    <row r="193" s="14" customFormat="1">
      <c r="A193" s="14"/>
      <c r="B193" s="239"/>
      <c r="C193" s="240"/>
      <c r="D193" s="221" t="s">
        <v>164</v>
      </c>
      <c r="E193" s="241" t="s">
        <v>19</v>
      </c>
      <c r="F193" s="242" t="s">
        <v>169</v>
      </c>
      <c r="G193" s="240"/>
      <c r="H193" s="243">
        <v>16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9" t="s">
        <v>164</v>
      </c>
      <c r="AU193" s="249" t="s">
        <v>81</v>
      </c>
      <c r="AV193" s="14" t="s">
        <v>158</v>
      </c>
      <c r="AW193" s="14" t="s">
        <v>33</v>
      </c>
      <c r="AX193" s="14" t="s">
        <v>79</v>
      </c>
      <c r="AY193" s="249" t="s">
        <v>152</v>
      </c>
    </row>
    <row r="194" s="2" customFormat="1" ht="16.5" customHeight="1">
      <c r="A194" s="40"/>
      <c r="B194" s="41"/>
      <c r="C194" s="207" t="s">
        <v>393</v>
      </c>
      <c r="D194" s="207" t="s">
        <v>154</v>
      </c>
      <c r="E194" s="208" t="s">
        <v>1684</v>
      </c>
      <c r="F194" s="209" t="s">
        <v>1685</v>
      </c>
      <c r="G194" s="210" t="s">
        <v>157</v>
      </c>
      <c r="H194" s="211">
        <v>3.5459999999999998</v>
      </c>
      <c r="I194" s="212"/>
      <c r="J194" s="213">
        <f>ROUND(I194*H194,2)</f>
        <v>0</v>
      </c>
      <c r="K194" s="214"/>
      <c r="L194" s="46"/>
      <c r="M194" s="215" t="s">
        <v>19</v>
      </c>
      <c r="N194" s="216" t="s">
        <v>42</v>
      </c>
      <c r="O194" s="86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9" t="s">
        <v>158</v>
      </c>
      <c r="AT194" s="219" t="s">
        <v>154</v>
      </c>
      <c r="AU194" s="219" t="s">
        <v>81</v>
      </c>
      <c r="AY194" s="19" t="s">
        <v>152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9" t="s">
        <v>79</v>
      </c>
      <c r="BK194" s="220">
        <f>ROUND(I194*H194,2)</f>
        <v>0</v>
      </c>
      <c r="BL194" s="19" t="s">
        <v>158</v>
      </c>
      <c r="BM194" s="219" t="s">
        <v>1686</v>
      </c>
    </row>
    <row r="195" s="2" customFormat="1">
      <c r="A195" s="40"/>
      <c r="B195" s="41"/>
      <c r="C195" s="42"/>
      <c r="D195" s="221" t="s">
        <v>160</v>
      </c>
      <c r="E195" s="42"/>
      <c r="F195" s="222" t="s">
        <v>1685</v>
      </c>
      <c r="G195" s="42"/>
      <c r="H195" s="42"/>
      <c r="I195" s="223"/>
      <c r="J195" s="42"/>
      <c r="K195" s="42"/>
      <c r="L195" s="46"/>
      <c r="M195" s="224"/>
      <c r="N195" s="225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160</v>
      </c>
      <c r="AU195" s="19" t="s">
        <v>81</v>
      </c>
    </row>
    <row r="196" s="12" customFormat="1" ht="20.88" customHeight="1">
      <c r="A196" s="12"/>
      <c r="B196" s="191"/>
      <c r="C196" s="192"/>
      <c r="D196" s="193" t="s">
        <v>70</v>
      </c>
      <c r="E196" s="205" t="s">
        <v>825</v>
      </c>
      <c r="F196" s="205" t="s">
        <v>950</v>
      </c>
      <c r="G196" s="192"/>
      <c r="H196" s="192"/>
      <c r="I196" s="195"/>
      <c r="J196" s="206">
        <f>BK196</f>
        <v>0</v>
      </c>
      <c r="K196" s="192"/>
      <c r="L196" s="197"/>
      <c r="M196" s="198"/>
      <c r="N196" s="199"/>
      <c r="O196" s="199"/>
      <c r="P196" s="200">
        <f>SUM(P197:P211)</f>
        <v>0</v>
      </c>
      <c r="Q196" s="199"/>
      <c r="R196" s="200">
        <f>SUM(R197:R211)</f>
        <v>0</v>
      </c>
      <c r="S196" s="199"/>
      <c r="T196" s="201">
        <f>SUM(T197:T211)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2" t="s">
        <v>79</v>
      </c>
      <c r="AT196" s="203" t="s">
        <v>70</v>
      </c>
      <c r="AU196" s="203" t="s">
        <v>81</v>
      </c>
      <c r="AY196" s="202" t="s">
        <v>152</v>
      </c>
      <c r="BK196" s="204">
        <f>SUM(BK197:BK211)</f>
        <v>0</v>
      </c>
    </row>
    <row r="197" s="2" customFormat="1" ht="16.5" customHeight="1">
      <c r="A197" s="40"/>
      <c r="B197" s="41"/>
      <c r="C197" s="207" t="s">
        <v>401</v>
      </c>
      <c r="D197" s="207" t="s">
        <v>154</v>
      </c>
      <c r="E197" s="208" t="s">
        <v>1687</v>
      </c>
      <c r="F197" s="209" t="s">
        <v>1688</v>
      </c>
      <c r="G197" s="210" t="s">
        <v>202</v>
      </c>
      <c r="H197" s="211">
        <v>7.8010000000000002</v>
      </c>
      <c r="I197" s="212"/>
      <c r="J197" s="213">
        <f>ROUND(I197*H197,2)</f>
        <v>0</v>
      </c>
      <c r="K197" s="214"/>
      <c r="L197" s="46"/>
      <c r="M197" s="215" t="s">
        <v>19</v>
      </c>
      <c r="N197" s="216" t="s">
        <v>42</v>
      </c>
      <c r="O197" s="86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9" t="s">
        <v>158</v>
      </c>
      <c r="AT197" s="219" t="s">
        <v>154</v>
      </c>
      <c r="AU197" s="219" t="s">
        <v>175</v>
      </c>
      <c r="AY197" s="19" t="s">
        <v>152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9" t="s">
        <v>79</v>
      </c>
      <c r="BK197" s="220">
        <f>ROUND(I197*H197,2)</f>
        <v>0</v>
      </c>
      <c r="BL197" s="19" t="s">
        <v>158</v>
      </c>
      <c r="BM197" s="219" t="s">
        <v>1689</v>
      </c>
    </row>
    <row r="198" s="2" customFormat="1">
      <c r="A198" s="40"/>
      <c r="B198" s="41"/>
      <c r="C198" s="42"/>
      <c r="D198" s="221" t="s">
        <v>160</v>
      </c>
      <c r="E198" s="42"/>
      <c r="F198" s="222" t="s">
        <v>1688</v>
      </c>
      <c r="G198" s="42"/>
      <c r="H198" s="42"/>
      <c r="I198" s="223"/>
      <c r="J198" s="42"/>
      <c r="K198" s="42"/>
      <c r="L198" s="46"/>
      <c r="M198" s="224"/>
      <c r="N198" s="225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160</v>
      </c>
      <c r="AU198" s="19" t="s">
        <v>175</v>
      </c>
    </row>
    <row r="199" s="2" customFormat="1" ht="16.5" customHeight="1">
      <c r="A199" s="40"/>
      <c r="B199" s="41"/>
      <c r="C199" s="207" t="s">
        <v>406</v>
      </c>
      <c r="D199" s="207" t="s">
        <v>154</v>
      </c>
      <c r="E199" s="208" t="s">
        <v>918</v>
      </c>
      <c r="F199" s="209" t="s">
        <v>1690</v>
      </c>
      <c r="G199" s="210" t="s">
        <v>202</v>
      </c>
      <c r="H199" s="211">
        <v>7.8010000000000002</v>
      </c>
      <c r="I199" s="212"/>
      <c r="J199" s="213">
        <f>ROUND(I199*H199,2)</f>
        <v>0</v>
      </c>
      <c r="K199" s="214"/>
      <c r="L199" s="46"/>
      <c r="M199" s="215" t="s">
        <v>19</v>
      </c>
      <c r="N199" s="216" t="s">
        <v>42</v>
      </c>
      <c r="O199" s="86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9" t="s">
        <v>158</v>
      </c>
      <c r="AT199" s="219" t="s">
        <v>154</v>
      </c>
      <c r="AU199" s="219" t="s">
        <v>175</v>
      </c>
      <c r="AY199" s="19" t="s">
        <v>152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9" t="s">
        <v>79</v>
      </c>
      <c r="BK199" s="220">
        <f>ROUND(I199*H199,2)</f>
        <v>0</v>
      </c>
      <c r="BL199" s="19" t="s">
        <v>158</v>
      </c>
      <c r="BM199" s="219" t="s">
        <v>1691</v>
      </c>
    </row>
    <row r="200" s="2" customFormat="1">
      <c r="A200" s="40"/>
      <c r="B200" s="41"/>
      <c r="C200" s="42"/>
      <c r="D200" s="221" t="s">
        <v>160</v>
      </c>
      <c r="E200" s="42"/>
      <c r="F200" s="222" t="s">
        <v>1690</v>
      </c>
      <c r="G200" s="42"/>
      <c r="H200" s="42"/>
      <c r="I200" s="223"/>
      <c r="J200" s="42"/>
      <c r="K200" s="42"/>
      <c r="L200" s="46"/>
      <c r="M200" s="224"/>
      <c r="N200" s="225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160</v>
      </c>
      <c r="AU200" s="19" t="s">
        <v>175</v>
      </c>
    </row>
    <row r="201" s="2" customFormat="1" ht="24.15" customHeight="1">
      <c r="A201" s="40"/>
      <c r="B201" s="41"/>
      <c r="C201" s="207" t="s">
        <v>410</v>
      </c>
      <c r="D201" s="207" t="s">
        <v>154</v>
      </c>
      <c r="E201" s="208" t="s">
        <v>1692</v>
      </c>
      <c r="F201" s="209" t="s">
        <v>1693</v>
      </c>
      <c r="G201" s="210" t="s">
        <v>202</v>
      </c>
      <c r="H201" s="211">
        <v>7.8010000000000002</v>
      </c>
      <c r="I201" s="212"/>
      <c r="J201" s="213">
        <f>ROUND(I201*H201,2)</f>
        <v>0</v>
      </c>
      <c r="K201" s="214"/>
      <c r="L201" s="46"/>
      <c r="M201" s="215" t="s">
        <v>19</v>
      </c>
      <c r="N201" s="216" t="s">
        <v>42</v>
      </c>
      <c r="O201" s="86"/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9" t="s">
        <v>158</v>
      </c>
      <c r="AT201" s="219" t="s">
        <v>154</v>
      </c>
      <c r="AU201" s="219" t="s">
        <v>175</v>
      </c>
      <c r="AY201" s="19" t="s">
        <v>152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9" t="s">
        <v>79</v>
      </c>
      <c r="BK201" s="220">
        <f>ROUND(I201*H201,2)</f>
        <v>0</v>
      </c>
      <c r="BL201" s="19" t="s">
        <v>158</v>
      </c>
      <c r="BM201" s="219" t="s">
        <v>1694</v>
      </c>
    </row>
    <row r="202" s="2" customFormat="1">
      <c r="A202" s="40"/>
      <c r="B202" s="41"/>
      <c r="C202" s="42"/>
      <c r="D202" s="221" t="s">
        <v>160</v>
      </c>
      <c r="E202" s="42"/>
      <c r="F202" s="222" t="s">
        <v>1695</v>
      </c>
      <c r="G202" s="42"/>
      <c r="H202" s="42"/>
      <c r="I202" s="223"/>
      <c r="J202" s="42"/>
      <c r="K202" s="42"/>
      <c r="L202" s="46"/>
      <c r="M202" s="224"/>
      <c r="N202" s="225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160</v>
      </c>
      <c r="AU202" s="19" t="s">
        <v>175</v>
      </c>
    </row>
    <row r="203" s="2" customFormat="1">
      <c r="A203" s="40"/>
      <c r="B203" s="41"/>
      <c r="C203" s="42"/>
      <c r="D203" s="226" t="s">
        <v>162</v>
      </c>
      <c r="E203" s="42"/>
      <c r="F203" s="227" t="s">
        <v>1696</v>
      </c>
      <c r="G203" s="42"/>
      <c r="H203" s="42"/>
      <c r="I203" s="223"/>
      <c r="J203" s="42"/>
      <c r="K203" s="42"/>
      <c r="L203" s="46"/>
      <c r="M203" s="224"/>
      <c r="N203" s="225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162</v>
      </c>
      <c r="AU203" s="19" t="s">
        <v>175</v>
      </c>
    </row>
    <row r="204" s="2" customFormat="1" ht="16.5" customHeight="1">
      <c r="A204" s="40"/>
      <c r="B204" s="41"/>
      <c r="C204" s="207" t="s">
        <v>414</v>
      </c>
      <c r="D204" s="207" t="s">
        <v>154</v>
      </c>
      <c r="E204" s="208" t="s">
        <v>1697</v>
      </c>
      <c r="F204" s="209" t="s">
        <v>1698</v>
      </c>
      <c r="G204" s="210" t="s">
        <v>202</v>
      </c>
      <c r="H204" s="211">
        <v>7.8010000000000002</v>
      </c>
      <c r="I204" s="212"/>
      <c r="J204" s="213">
        <f>ROUND(I204*H204,2)</f>
        <v>0</v>
      </c>
      <c r="K204" s="214"/>
      <c r="L204" s="46"/>
      <c r="M204" s="215" t="s">
        <v>19</v>
      </c>
      <c r="N204" s="216" t="s">
        <v>42</v>
      </c>
      <c r="O204" s="86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9" t="s">
        <v>158</v>
      </c>
      <c r="AT204" s="219" t="s">
        <v>154</v>
      </c>
      <c r="AU204" s="219" t="s">
        <v>175</v>
      </c>
      <c r="AY204" s="19" t="s">
        <v>152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9" t="s">
        <v>79</v>
      </c>
      <c r="BK204" s="220">
        <f>ROUND(I204*H204,2)</f>
        <v>0</v>
      </c>
      <c r="BL204" s="19" t="s">
        <v>158</v>
      </c>
      <c r="BM204" s="219" t="s">
        <v>1699</v>
      </c>
    </row>
    <row r="205" s="2" customFormat="1">
      <c r="A205" s="40"/>
      <c r="B205" s="41"/>
      <c r="C205" s="42"/>
      <c r="D205" s="221" t="s">
        <v>160</v>
      </c>
      <c r="E205" s="42"/>
      <c r="F205" s="222" t="s">
        <v>1698</v>
      </c>
      <c r="G205" s="42"/>
      <c r="H205" s="42"/>
      <c r="I205" s="223"/>
      <c r="J205" s="42"/>
      <c r="K205" s="42"/>
      <c r="L205" s="46"/>
      <c r="M205" s="224"/>
      <c r="N205" s="225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160</v>
      </c>
      <c r="AU205" s="19" t="s">
        <v>175</v>
      </c>
    </row>
    <row r="206" s="2" customFormat="1" ht="24.15" customHeight="1">
      <c r="A206" s="40"/>
      <c r="B206" s="41"/>
      <c r="C206" s="207" t="s">
        <v>419</v>
      </c>
      <c r="D206" s="207" t="s">
        <v>154</v>
      </c>
      <c r="E206" s="208" t="s">
        <v>1700</v>
      </c>
      <c r="F206" s="209" t="s">
        <v>1701</v>
      </c>
      <c r="G206" s="210" t="s">
        <v>202</v>
      </c>
      <c r="H206" s="211">
        <v>7.8010000000000002</v>
      </c>
      <c r="I206" s="212"/>
      <c r="J206" s="213">
        <f>ROUND(I206*H206,2)</f>
        <v>0</v>
      </c>
      <c r="K206" s="214"/>
      <c r="L206" s="46"/>
      <c r="M206" s="215" t="s">
        <v>19</v>
      </c>
      <c r="N206" s="216" t="s">
        <v>42</v>
      </c>
      <c r="O206" s="86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9" t="s">
        <v>158</v>
      </c>
      <c r="AT206" s="219" t="s">
        <v>154</v>
      </c>
      <c r="AU206" s="219" t="s">
        <v>175</v>
      </c>
      <c r="AY206" s="19" t="s">
        <v>152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9" t="s">
        <v>79</v>
      </c>
      <c r="BK206" s="220">
        <f>ROUND(I206*H206,2)</f>
        <v>0</v>
      </c>
      <c r="BL206" s="19" t="s">
        <v>158</v>
      </c>
      <c r="BM206" s="219" t="s">
        <v>1702</v>
      </c>
    </row>
    <row r="207" s="2" customFormat="1">
      <c r="A207" s="40"/>
      <c r="B207" s="41"/>
      <c r="C207" s="42"/>
      <c r="D207" s="221" t="s">
        <v>160</v>
      </c>
      <c r="E207" s="42"/>
      <c r="F207" s="222" t="s">
        <v>1701</v>
      </c>
      <c r="G207" s="42"/>
      <c r="H207" s="42"/>
      <c r="I207" s="223"/>
      <c r="J207" s="42"/>
      <c r="K207" s="42"/>
      <c r="L207" s="46"/>
      <c r="M207" s="224"/>
      <c r="N207" s="225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160</v>
      </c>
      <c r="AU207" s="19" t="s">
        <v>175</v>
      </c>
    </row>
    <row r="208" s="2" customFormat="1" ht="21.75" customHeight="1">
      <c r="A208" s="40"/>
      <c r="B208" s="41"/>
      <c r="C208" s="207" t="s">
        <v>424</v>
      </c>
      <c r="D208" s="207" t="s">
        <v>154</v>
      </c>
      <c r="E208" s="208" t="s">
        <v>1703</v>
      </c>
      <c r="F208" s="209" t="s">
        <v>1704</v>
      </c>
      <c r="G208" s="210" t="s">
        <v>202</v>
      </c>
      <c r="H208" s="211">
        <v>7.8010000000000002</v>
      </c>
      <c r="I208" s="212"/>
      <c r="J208" s="213">
        <f>ROUND(I208*H208,2)</f>
        <v>0</v>
      </c>
      <c r="K208" s="214"/>
      <c r="L208" s="46"/>
      <c r="M208" s="215" t="s">
        <v>19</v>
      </c>
      <c r="N208" s="216" t="s">
        <v>42</v>
      </c>
      <c r="O208" s="86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9" t="s">
        <v>158</v>
      </c>
      <c r="AT208" s="219" t="s">
        <v>154</v>
      </c>
      <c r="AU208" s="219" t="s">
        <v>175</v>
      </c>
      <c r="AY208" s="19" t="s">
        <v>152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9" t="s">
        <v>79</v>
      </c>
      <c r="BK208" s="220">
        <f>ROUND(I208*H208,2)</f>
        <v>0</v>
      </c>
      <c r="BL208" s="19" t="s">
        <v>158</v>
      </c>
      <c r="BM208" s="219" t="s">
        <v>1705</v>
      </c>
    </row>
    <row r="209" s="2" customFormat="1">
      <c r="A209" s="40"/>
      <c r="B209" s="41"/>
      <c r="C209" s="42"/>
      <c r="D209" s="221" t="s">
        <v>160</v>
      </c>
      <c r="E209" s="42"/>
      <c r="F209" s="222" t="s">
        <v>1704</v>
      </c>
      <c r="G209" s="42"/>
      <c r="H209" s="42"/>
      <c r="I209" s="223"/>
      <c r="J209" s="42"/>
      <c r="K209" s="42"/>
      <c r="L209" s="46"/>
      <c r="M209" s="224"/>
      <c r="N209" s="225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160</v>
      </c>
      <c r="AU209" s="19" t="s">
        <v>175</v>
      </c>
    </row>
    <row r="210" s="2" customFormat="1" ht="16.5" customHeight="1">
      <c r="A210" s="40"/>
      <c r="B210" s="41"/>
      <c r="C210" s="207" t="s">
        <v>429</v>
      </c>
      <c r="D210" s="207" t="s">
        <v>154</v>
      </c>
      <c r="E210" s="208" t="s">
        <v>1706</v>
      </c>
      <c r="F210" s="209" t="s">
        <v>1707</v>
      </c>
      <c r="G210" s="210" t="s">
        <v>202</v>
      </c>
      <c r="H210" s="211">
        <v>156.024</v>
      </c>
      <c r="I210" s="212"/>
      <c r="J210" s="213">
        <f>ROUND(I210*H210,2)</f>
        <v>0</v>
      </c>
      <c r="K210" s="214"/>
      <c r="L210" s="46"/>
      <c r="M210" s="215" t="s">
        <v>19</v>
      </c>
      <c r="N210" s="216" t="s">
        <v>42</v>
      </c>
      <c r="O210" s="86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9" t="s">
        <v>158</v>
      </c>
      <c r="AT210" s="219" t="s">
        <v>154</v>
      </c>
      <c r="AU210" s="219" t="s">
        <v>175</v>
      </c>
      <c r="AY210" s="19" t="s">
        <v>152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9" t="s">
        <v>79</v>
      </c>
      <c r="BK210" s="220">
        <f>ROUND(I210*H210,2)</f>
        <v>0</v>
      </c>
      <c r="BL210" s="19" t="s">
        <v>158</v>
      </c>
      <c r="BM210" s="219" t="s">
        <v>1708</v>
      </c>
    </row>
    <row r="211" s="2" customFormat="1">
      <c r="A211" s="40"/>
      <c r="B211" s="41"/>
      <c r="C211" s="42"/>
      <c r="D211" s="221" t="s">
        <v>160</v>
      </c>
      <c r="E211" s="42"/>
      <c r="F211" s="222" t="s">
        <v>1707</v>
      </c>
      <c r="G211" s="42"/>
      <c r="H211" s="42"/>
      <c r="I211" s="223"/>
      <c r="J211" s="42"/>
      <c r="K211" s="42"/>
      <c r="L211" s="46"/>
      <c r="M211" s="224"/>
      <c r="N211" s="225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160</v>
      </c>
      <c r="AU211" s="19" t="s">
        <v>175</v>
      </c>
    </row>
    <row r="212" s="12" customFormat="1" ht="25.92" customHeight="1">
      <c r="A212" s="12"/>
      <c r="B212" s="191"/>
      <c r="C212" s="192"/>
      <c r="D212" s="193" t="s">
        <v>70</v>
      </c>
      <c r="E212" s="194" t="s">
        <v>955</v>
      </c>
      <c r="F212" s="194" t="s">
        <v>956</v>
      </c>
      <c r="G212" s="192"/>
      <c r="H212" s="192"/>
      <c r="I212" s="195"/>
      <c r="J212" s="196">
        <f>BK212</f>
        <v>0</v>
      </c>
      <c r="K212" s="192"/>
      <c r="L212" s="197"/>
      <c r="M212" s="198"/>
      <c r="N212" s="199"/>
      <c r="O212" s="199"/>
      <c r="P212" s="200">
        <f>P213+P237+P270+P279+P364+P369</f>
        <v>0</v>
      </c>
      <c r="Q212" s="199"/>
      <c r="R212" s="200">
        <f>R213+R237+R270+R279+R364+R369</f>
        <v>0.054671579999999997</v>
      </c>
      <c r="S212" s="199"/>
      <c r="T212" s="201">
        <f>T213+T237+T270+T279+T364+T369</f>
        <v>0.022399999999999996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2" t="s">
        <v>81</v>
      </c>
      <c r="AT212" s="203" t="s">
        <v>70</v>
      </c>
      <c r="AU212" s="203" t="s">
        <v>71</v>
      </c>
      <c r="AY212" s="202" t="s">
        <v>152</v>
      </c>
      <c r="BK212" s="204">
        <f>BK213+BK237+BK270+BK279+BK364+BK369</f>
        <v>0</v>
      </c>
    </row>
    <row r="213" s="12" customFormat="1" ht="22.8" customHeight="1">
      <c r="A213" s="12"/>
      <c r="B213" s="191"/>
      <c r="C213" s="192"/>
      <c r="D213" s="193" t="s">
        <v>70</v>
      </c>
      <c r="E213" s="205" t="s">
        <v>1709</v>
      </c>
      <c r="F213" s="205" t="s">
        <v>1710</v>
      </c>
      <c r="G213" s="192"/>
      <c r="H213" s="192"/>
      <c r="I213" s="195"/>
      <c r="J213" s="206">
        <f>BK213</f>
        <v>0</v>
      </c>
      <c r="K213" s="192"/>
      <c r="L213" s="197"/>
      <c r="M213" s="198"/>
      <c r="N213" s="199"/>
      <c r="O213" s="199"/>
      <c r="P213" s="200">
        <f>SUM(P214:P236)</f>
        <v>0</v>
      </c>
      <c r="Q213" s="199"/>
      <c r="R213" s="200">
        <f>SUM(R214:R236)</f>
        <v>0</v>
      </c>
      <c r="S213" s="199"/>
      <c r="T213" s="201">
        <f>SUM(T214:T236)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2" t="s">
        <v>81</v>
      </c>
      <c r="AT213" s="203" t="s">
        <v>70</v>
      </c>
      <c r="AU213" s="203" t="s">
        <v>79</v>
      </c>
      <c r="AY213" s="202" t="s">
        <v>152</v>
      </c>
      <c r="BK213" s="204">
        <f>SUM(BK214:BK236)</f>
        <v>0</v>
      </c>
    </row>
    <row r="214" s="2" customFormat="1" ht="16.5" customHeight="1">
      <c r="A214" s="40"/>
      <c r="B214" s="41"/>
      <c r="C214" s="207" t="s">
        <v>434</v>
      </c>
      <c r="D214" s="207" t="s">
        <v>154</v>
      </c>
      <c r="E214" s="208" t="s">
        <v>1711</v>
      </c>
      <c r="F214" s="209" t="s">
        <v>1712</v>
      </c>
      <c r="G214" s="210" t="s">
        <v>237</v>
      </c>
      <c r="H214" s="211">
        <v>10</v>
      </c>
      <c r="I214" s="212"/>
      <c r="J214" s="213">
        <f>ROUND(I214*H214,2)</f>
        <v>0</v>
      </c>
      <c r="K214" s="214"/>
      <c r="L214" s="46"/>
      <c r="M214" s="215" t="s">
        <v>19</v>
      </c>
      <c r="N214" s="216" t="s">
        <v>42</v>
      </c>
      <c r="O214" s="86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9" t="s">
        <v>264</v>
      </c>
      <c r="AT214" s="219" t="s">
        <v>154</v>
      </c>
      <c r="AU214" s="219" t="s">
        <v>81</v>
      </c>
      <c r="AY214" s="19" t="s">
        <v>152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9" t="s">
        <v>79</v>
      </c>
      <c r="BK214" s="220">
        <f>ROUND(I214*H214,2)</f>
        <v>0</v>
      </c>
      <c r="BL214" s="19" t="s">
        <v>264</v>
      </c>
      <c r="BM214" s="219" t="s">
        <v>1713</v>
      </c>
    </row>
    <row r="215" s="2" customFormat="1">
      <c r="A215" s="40"/>
      <c r="B215" s="41"/>
      <c r="C215" s="42"/>
      <c r="D215" s="221" t="s">
        <v>160</v>
      </c>
      <c r="E215" s="42"/>
      <c r="F215" s="222" t="s">
        <v>1712</v>
      </c>
      <c r="G215" s="42"/>
      <c r="H215" s="42"/>
      <c r="I215" s="223"/>
      <c r="J215" s="42"/>
      <c r="K215" s="42"/>
      <c r="L215" s="46"/>
      <c r="M215" s="224"/>
      <c r="N215" s="225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160</v>
      </c>
      <c r="AU215" s="19" t="s">
        <v>81</v>
      </c>
    </row>
    <row r="216" s="2" customFormat="1" ht="16.5" customHeight="1">
      <c r="A216" s="40"/>
      <c r="B216" s="41"/>
      <c r="C216" s="207" t="s">
        <v>440</v>
      </c>
      <c r="D216" s="207" t="s">
        <v>154</v>
      </c>
      <c r="E216" s="208" t="s">
        <v>1714</v>
      </c>
      <c r="F216" s="209" t="s">
        <v>1715</v>
      </c>
      <c r="G216" s="210" t="s">
        <v>237</v>
      </c>
      <c r="H216" s="211">
        <v>7.4000000000000004</v>
      </c>
      <c r="I216" s="212"/>
      <c r="J216" s="213">
        <f>ROUND(I216*H216,2)</f>
        <v>0</v>
      </c>
      <c r="K216" s="214"/>
      <c r="L216" s="46"/>
      <c r="M216" s="215" t="s">
        <v>19</v>
      </c>
      <c r="N216" s="216" t="s">
        <v>42</v>
      </c>
      <c r="O216" s="86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9" t="s">
        <v>264</v>
      </c>
      <c r="AT216" s="219" t="s">
        <v>154</v>
      </c>
      <c r="AU216" s="219" t="s">
        <v>81</v>
      </c>
      <c r="AY216" s="19" t="s">
        <v>152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9" t="s">
        <v>79</v>
      </c>
      <c r="BK216" s="220">
        <f>ROUND(I216*H216,2)</f>
        <v>0</v>
      </c>
      <c r="BL216" s="19" t="s">
        <v>264</v>
      </c>
      <c r="BM216" s="219" t="s">
        <v>1716</v>
      </c>
    </row>
    <row r="217" s="2" customFormat="1">
      <c r="A217" s="40"/>
      <c r="B217" s="41"/>
      <c r="C217" s="42"/>
      <c r="D217" s="221" t="s">
        <v>160</v>
      </c>
      <c r="E217" s="42"/>
      <c r="F217" s="222" t="s">
        <v>1715</v>
      </c>
      <c r="G217" s="42"/>
      <c r="H217" s="42"/>
      <c r="I217" s="223"/>
      <c r="J217" s="42"/>
      <c r="K217" s="42"/>
      <c r="L217" s="46"/>
      <c r="M217" s="224"/>
      <c r="N217" s="225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160</v>
      </c>
      <c r="AU217" s="19" t="s">
        <v>81</v>
      </c>
    </row>
    <row r="218" s="2" customFormat="1" ht="16.5" customHeight="1">
      <c r="A218" s="40"/>
      <c r="B218" s="41"/>
      <c r="C218" s="207" t="s">
        <v>445</v>
      </c>
      <c r="D218" s="207" t="s">
        <v>154</v>
      </c>
      <c r="E218" s="208" t="s">
        <v>1717</v>
      </c>
      <c r="F218" s="209" t="s">
        <v>1718</v>
      </c>
      <c r="G218" s="210" t="s">
        <v>237</v>
      </c>
      <c r="H218" s="211">
        <v>4</v>
      </c>
      <c r="I218" s="212"/>
      <c r="J218" s="213">
        <f>ROUND(I218*H218,2)</f>
        <v>0</v>
      </c>
      <c r="K218" s="214"/>
      <c r="L218" s="46"/>
      <c r="M218" s="215" t="s">
        <v>19</v>
      </c>
      <c r="N218" s="216" t="s">
        <v>42</v>
      </c>
      <c r="O218" s="86"/>
      <c r="P218" s="217">
        <f>O218*H218</f>
        <v>0</v>
      </c>
      <c r="Q218" s="217">
        <v>0</v>
      </c>
      <c r="R218" s="217">
        <f>Q218*H218</f>
        <v>0</v>
      </c>
      <c r="S218" s="217">
        <v>0</v>
      </c>
      <c r="T218" s="218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9" t="s">
        <v>264</v>
      </c>
      <c r="AT218" s="219" t="s">
        <v>154</v>
      </c>
      <c r="AU218" s="219" t="s">
        <v>81</v>
      </c>
      <c r="AY218" s="19" t="s">
        <v>152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9" t="s">
        <v>79</v>
      </c>
      <c r="BK218" s="220">
        <f>ROUND(I218*H218,2)</f>
        <v>0</v>
      </c>
      <c r="BL218" s="19" t="s">
        <v>264</v>
      </c>
      <c r="BM218" s="219" t="s">
        <v>1719</v>
      </c>
    </row>
    <row r="219" s="2" customFormat="1">
      <c r="A219" s="40"/>
      <c r="B219" s="41"/>
      <c r="C219" s="42"/>
      <c r="D219" s="221" t="s">
        <v>160</v>
      </c>
      <c r="E219" s="42"/>
      <c r="F219" s="222" t="s">
        <v>1718</v>
      </c>
      <c r="G219" s="42"/>
      <c r="H219" s="42"/>
      <c r="I219" s="223"/>
      <c r="J219" s="42"/>
      <c r="K219" s="42"/>
      <c r="L219" s="46"/>
      <c r="M219" s="224"/>
      <c r="N219" s="225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160</v>
      </c>
      <c r="AU219" s="19" t="s">
        <v>81</v>
      </c>
    </row>
    <row r="220" s="2" customFormat="1" ht="16.5" customHeight="1">
      <c r="A220" s="40"/>
      <c r="B220" s="41"/>
      <c r="C220" s="207" t="s">
        <v>450</v>
      </c>
      <c r="D220" s="207" t="s">
        <v>154</v>
      </c>
      <c r="E220" s="208" t="s">
        <v>1720</v>
      </c>
      <c r="F220" s="209" t="s">
        <v>1721</v>
      </c>
      <c r="G220" s="210" t="s">
        <v>262</v>
      </c>
      <c r="H220" s="211">
        <v>8</v>
      </c>
      <c r="I220" s="212"/>
      <c r="J220" s="213">
        <f>ROUND(I220*H220,2)</f>
        <v>0</v>
      </c>
      <c r="K220" s="214"/>
      <c r="L220" s="46"/>
      <c r="M220" s="215" t="s">
        <v>19</v>
      </c>
      <c r="N220" s="216" t="s">
        <v>42</v>
      </c>
      <c r="O220" s="86"/>
      <c r="P220" s="217">
        <f>O220*H220</f>
        <v>0</v>
      </c>
      <c r="Q220" s="217">
        <v>0</v>
      </c>
      <c r="R220" s="217">
        <f>Q220*H220</f>
        <v>0</v>
      </c>
      <c r="S220" s="217">
        <v>0</v>
      </c>
      <c r="T220" s="218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9" t="s">
        <v>264</v>
      </c>
      <c r="AT220" s="219" t="s">
        <v>154</v>
      </c>
      <c r="AU220" s="219" t="s">
        <v>81</v>
      </c>
      <c r="AY220" s="19" t="s">
        <v>152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9" t="s">
        <v>79</v>
      </c>
      <c r="BK220" s="220">
        <f>ROUND(I220*H220,2)</f>
        <v>0</v>
      </c>
      <c r="BL220" s="19" t="s">
        <v>264</v>
      </c>
      <c r="BM220" s="219" t="s">
        <v>1722</v>
      </c>
    </row>
    <row r="221" s="2" customFormat="1">
      <c r="A221" s="40"/>
      <c r="B221" s="41"/>
      <c r="C221" s="42"/>
      <c r="D221" s="221" t="s">
        <v>160</v>
      </c>
      <c r="E221" s="42"/>
      <c r="F221" s="222" t="s">
        <v>1721</v>
      </c>
      <c r="G221" s="42"/>
      <c r="H221" s="42"/>
      <c r="I221" s="223"/>
      <c r="J221" s="42"/>
      <c r="K221" s="42"/>
      <c r="L221" s="46"/>
      <c r="M221" s="224"/>
      <c r="N221" s="225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160</v>
      </c>
      <c r="AU221" s="19" t="s">
        <v>81</v>
      </c>
    </row>
    <row r="222" s="2" customFormat="1" ht="16.5" customHeight="1">
      <c r="A222" s="40"/>
      <c r="B222" s="41"/>
      <c r="C222" s="207" t="s">
        <v>460</v>
      </c>
      <c r="D222" s="207" t="s">
        <v>154</v>
      </c>
      <c r="E222" s="208" t="s">
        <v>1723</v>
      </c>
      <c r="F222" s="209" t="s">
        <v>1724</v>
      </c>
      <c r="G222" s="210" t="s">
        <v>262</v>
      </c>
      <c r="H222" s="211">
        <v>3</v>
      </c>
      <c r="I222" s="212"/>
      <c r="J222" s="213">
        <f>ROUND(I222*H222,2)</f>
        <v>0</v>
      </c>
      <c r="K222" s="214"/>
      <c r="L222" s="46"/>
      <c r="M222" s="215" t="s">
        <v>19</v>
      </c>
      <c r="N222" s="216" t="s">
        <v>42</v>
      </c>
      <c r="O222" s="86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9" t="s">
        <v>264</v>
      </c>
      <c r="AT222" s="219" t="s">
        <v>154</v>
      </c>
      <c r="AU222" s="219" t="s">
        <v>81</v>
      </c>
      <c r="AY222" s="19" t="s">
        <v>152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9" t="s">
        <v>79</v>
      </c>
      <c r="BK222" s="220">
        <f>ROUND(I222*H222,2)</f>
        <v>0</v>
      </c>
      <c r="BL222" s="19" t="s">
        <v>264</v>
      </c>
      <c r="BM222" s="219" t="s">
        <v>1725</v>
      </c>
    </row>
    <row r="223" s="2" customFormat="1">
      <c r="A223" s="40"/>
      <c r="B223" s="41"/>
      <c r="C223" s="42"/>
      <c r="D223" s="221" t="s">
        <v>160</v>
      </c>
      <c r="E223" s="42"/>
      <c r="F223" s="222" t="s">
        <v>1724</v>
      </c>
      <c r="G223" s="42"/>
      <c r="H223" s="42"/>
      <c r="I223" s="223"/>
      <c r="J223" s="42"/>
      <c r="K223" s="42"/>
      <c r="L223" s="46"/>
      <c r="M223" s="224"/>
      <c r="N223" s="225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160</v>
      </c>
      <c r="AU223" s="19" t="s">
        <v>81</v>
      </c>
    </row>
    <row r="224" s="2" customFormat="1" ht="16.5" customHeight="1">
      <c r="A224" s="40"/>
      <c r="B224" s="41"/>
      <c r="C224" s="207" t="s">
        <v>464</v>
      </c>
      <c r="D224" s="207" t="s">
        <v>154</v>
      </c>
      <c r="E224" s="208" t="s">
        <v>1726</v>
      </c>
      <c r="F224" s="209" t="s">
        <v>1727</v>
      </c>
      <c r="G224" s="210" t="s">
        <v>262</v>
      </c>
      <c r="H224" s="211">
        <v>7</v>
      </c>
      <c r="I224" s="212"/>
      <c r="J224" s="213">
        <f>ROUND(I224*H224,2)</f>
        <v>0</v>
      </c>
      <c r="K224" s="214"/>
      <c r="L224" s="46"/>
      <c r="M224" s="215" t="s">
        <v>19</v>
      </c>
      <c r="N224" s="216" t="s">
        <v>42</v>
      </c>
      <c r="O224" s="86"/>
      <c r="P224" s="217">
        <f>O224*H224</f>
        <v>0</v>
      </c>
      <c r="Q224" s="217">
        <v>0</v>
      </c>
      <c r="R224" s="217">
        <f>Q224*H224</f>
        <v>0</v>
      </c>
      <c r="S224" s="217">
        <v>0</v>
      </c>
      <c r="T224" s="218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9" t="s">
        <v>264</v>
      </c>
      <c r="AT224" s="219" t="s">
        <v>154</v>
      </c>
      <c r="AU224" s="219" t="s">
        <v>81</v>
      </c>
      <c r="AY224" s="19" t="s">
        <v>152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19" t="s">
        <v>79</v>
      </c>
      <c r="BK224" s="220">
        <f>ROUND(I224*H224,2)</f>
        <v>0</v>
      </c>
      <c r="BL224" s="19" t="s">
        <v>264</v>
      </c>
      <c r="BM224" s="219" t="s">
        <v>1728</v>
      </c>
    </row>
    <row r="225" s="2" customFormat="1">
      <c r="A225" s="40"/>
      <c r="B225" s="41"/>
      <c r="C225" s="42"/>
      <c r="D225" s="221" t="s">
        <v>160</v>
      </c>
      <c r="E225" s="42"/>
      <c r="F225" s="222" t="s">
        <v>1727</v>
      </c>
      <c r="G225" s="42"/>
      <c r="H225" s="42"/>
      <c r="I225" s="223"/>
      <c r="J225" s="42"/>
      <c r="K225" s="42"/>
      <c r="L225" s="46"/>
      <c r="M225" s="224"/>
      <c r="N225" s="225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160</v>
      </c>
      <c r="AU225" s="19" t="s">
        <v>81</v>
      </c>
    </row>
    <row r="226" s="2" customFormat="1" ht="16.5" customHeight="1">
      <c r="A226" s="40"/>
      <c r="B226" s="41"/>
      <c r="C226" s="207" t="s">
        <v>471</v>
      </c>
      <c r="D226" s="207" t="s">
        <v>154</v>
      </c>
      <c r="E226" s="208" t="s">
        <v>1729</v>
      </c>
      <c r="F226" s="209" t="s">
        <v>1730</v>
      </c>
      <c r="G226" s="210" t="s">
        <v>262</v>
      </c>
      <c r="H226" s="211">
        <v>2</v>
      </c>
      <c r="I226" s="212"/>
      <c r="J226" s="213">
        <f>ROUND(I226*H226,2)</f>
        <v>0</v>
      </c>
      <c r="K226" s="214"/>
      <c r="L226" s="46"/>
      <c r="M226" s="215" t="s">
        <v>19</v>
      </c>
      <c r="N226" s="216" t="s">
        <v>42</v>
      </c>
      <c r="O226" s="86"/>
      <c r="P226" s="217">
        <f>O226*H226</f>
        <v>0</v>
      </c>
      <c r="Q226" s="217">
        <v>0</v>
      </c>
      <c r="R226" s="217">
        <f>Q226*H226</f>
        <v>0</v>
      </c>
      <c r="S226" s="217">
        <v>0</v>
      </c>
      <c r="T226" s="218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9" t="s">
        <v>264</v>
      </c>
      <c r="AT226" s="219" t="s">
        <v>154</v>
      </c>
      <c r="AU226" s="219" t="s">
        <v>81</v>
      </c>
      <c r="AY226" s="19" t="s">
        <v>152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9" t="s">
        <v>79</v>
      </c>
      <c r="BK226" s="220">
        <f>ROUND(I226*H226,2)</f>
        <v>0</v>
      </c>
      <c r="BL226" s="19" t="s">
        <v>264</v>
      </c>
      <c r="BM226" s="219" t="s">
        <v>1731</v>
      </c>
    </row>
    <row r="227" s="2" customFormat="1">
      <c r="A227" s="40"/>
      <c r="B227" s="41"/>
      <c r="C227" s="42"/>
      <c r="D227" s="221" t="s">
        <v>160</v>
      </c>
      <c r="E227" s="42"/>
      <c r="F227" s="222" t="s">
        <v>1730</v>
      </c>
      <c r="G227" s="42"/>
      <c r="H227" s="42"/>
      <c r="I227" s="223"/>
      <c r="J227" s="42"/>
      <c r="K227" s="42"/>
      <c r="L227" s="46"/>
      <c r="M227" s="224"/>
      <c r="N227" s="225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160</v>
      </c>
      <c r="AU227" s="19" t="s">
        <v>81</v>
      </c>
    </row>
    <row r="228" s="2" customFormat="1" ht="16.5" customHeight="1">
      <c r="A228" s="40"/>
      <c r="B228" s="41"/>
      <c r="C228" s="207" t="s">
        <v>481</v>
      </c>
      <c r="D228" s="207" t="s">
        <v>154</v>
      </c>
      <c r="E228" s="208" t="s">
        <v>1732</v>
      </c>
      <c r="F228" s="209" t="s">
        <v>1733</v>
      </c>
      <c r="G228" s="210" t="s">
        <v>262</v>
      </c>
      <c r="H228" s="211">
        <v>1</v>
      </c>
      <c r="I228" s="212"/>
      <c r="J228" s="213">
        <f>ROUND(I228*H228,2)</f>
        <v>0</v>
      </c>
      <c r="K228" s="214"/>
      <c r="L228" s="46"/>
      <c r="M228" s="215" t="s">
        <v>19</v>
      </c>
      <c r="N228" s="216" t="s">
        <v>42</v>
      </c>
      <c r="O228" s="86"/>
      <c r="P228" s="217">
        <f>O228*H228</f>
        <v>0</v>
      </c>
      <c r="Q228" s="217">
        <v>0</v>
      </c>
      <c r="R228" s="217">
        <f>Q228*H228</f>
        <v>0</v>
      </c>
      <c r="S228" s="217">
        <v>0</v>
      </c>
      <c r="T228" s="218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9" t="s">
        <v>264</v>
      </c>
      <c r="AT228" s="219" t="s">
        <v>154</v>
      </c>
      <c r="AU228" s="219" t="s">
        <v>81</v>
      </c>
      <c r="AY228" s="19" t="s">
        <v>152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9" t="s">
        <v>79</v>
      </c>
      <c r="BK228" s="220">
        <f>ROUND(I228*H228,2)</f>
        <v>0</v>
      </c>
      <c r="BL228" s="19" t="s">
        <v>264</v>
      </c>
      <c r="BM228" s="219" t="s">
        <v>1734</v>
      </c>
    </row>
    <row r="229" s="2" customFormat="1">
      <c r="A229" s="40"/>
      <c r="B229" s="41"/>
      <c r="C229" s="42"/>
      <c r="D229" s="221" t="s">
        <v>160</v>
      </c>
      <c r="E229" s="42"/>
      <c r="F229" s="222" t="s">
        <v>1733</v>
      </c>
      <c r="G229" s="42"/>
      <c r="H229" s="42"/>
      <c r="I229" s="223"/>
      <c r="J229" s="42"/>
      <c r="K229" s="42"/>
      <c r="L229" s="46"/>
      <c r="M229" s="224"/>
      <c r="N229" s="225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160</v>
      </c>
      <c r="AU229" s="19" t="s">
        <v>81</v>
      </c>
    </row>
    <row r="230" s="2" customFormat="1" ht="16.5" customHeight="1">
      <c r="A230" s="40"/>
      <c r="B230" s="41"/>
      <c r="C230" s="207" t="s">
        <v>496</v>
      </c>
      <c r="D230" s="207" t="s">
        <v>154</v>
      </c>
      <c r="E230" s="208" t="s">
        <v>1735</v>
      </c>
      <c r="F230" s="209" t="s">
        <v>1736</v>
      </c>
      <c r="G230" s="210" t="s">
        <v>262</v>
      </c>
      <c r="H230" s="211">
        <v>1</v>
      </c>
      <c r="I230" s="212"/>
      <c r="J230" s="213">
        <f>ROUND(I230*H230,2)</f>
        <v>0</v>
      </c>
      <c r="K230" s="214"/>
      <c r="L230" s="46"/>
      <c r="M230" s="215" t="s">
        <v>19</v>
      </c>
      <c r="N230" s="216" t="s">
        <v>42</v>
      </c>
      <c r="O230" s="86"/>
      <c r="P230" s="217">
        <f>O230*H230</f>
        <v>0</v>
      </c>
      <c r="Q230" s="217">
        <v>0</v>
      </c>
      <c r="R230" s="217">
        <f>Q230*H230</f>
        <v>0</v>
      </c>
      <c r="S230" s="217">
        <v>0</v>
      </c>
      <c r="T230" s="218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9" t="s">
        <v>264</v>
      </c>
      <c r="AT230" s="219" t="s">
        <v>154</v>
      </c>
      <c r="AU230" s="219" t="s">
        <v>81</v>
      </c>
      <c r="AY230" s="19" t="s">
        <v>152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19" t="s">
        <v>79</v>
      </c>
      <c r="BK230" s="220">
        <f>ROUND(I230*H230,2)</f>
        <v>0</v>
      </c>
      <c r="BL230" s="19" t="s">
        <v>264</v>
      </c>
      <c r="BM230" s="219" t="s">
        <v>1737</v>
      </c>
    </row>
    <row r="231" s="2" customFormat="1">
      <c r="A231" s="40"/>
      <c r="B231" s="41"/>
      <c r="C231" s="42"/>
      <c r="D231" s="221" t="s">
        <v>160</v>
      </c>
      <c r="E231" s="42"/>
      <c r="F231" s="222" t="s">
        <v>1736</v>
      </c>
      <c r="G231" s="42"/>
      <c r="H231" s="42"/>
      <c r="I231" s="223"/>
      <c r="J231" s="42"/>
      <c r="K231" s="42"/>
      <c r="L231" s="46"/>
      <c r="M231" s="224"/>
      <c r="N231" s="225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160</v>
      </c>
      <c r="AU231" s="19" t="s">
        <v>81</v>
      </c>
    </row>
    <row r="232" s="2" customFormat="1" ht="16.5" customHeight="1">
      <c r="A232" s="40"/>
      <c r="B232" s="41"/>
      <c r="C232" s="207" t="s">
        <v>559</v>
      </c>
      <c r="D232" s="207" t="s">
        <v>154</v>
      </c>
      <c r="E232" s="208" t="s">
        <v>1738</v>
      </c>
      <c r="F232" s="209" t="s">
        <v>1739</v>
      </c>
      <c r="G232" s="210" t="s">
        <v>237</v>
      </c>
      <c r="H232" s="211">
        <v>21.399999999999999</v>
      </c>
      <c r="I232" s="212"/>
      <c r="J232" s="213">
        <f>ROUND(I232*H232,2)</f>
        <v>0</v>
      </c>
      <c r="K232" s="214"/>
      <c r="L232" s="46"/>
      <c r="M232" s="215" t="s">
        <v>19</v>
      </c>
      <c r="N232" s="216" t="s">
        <v>42</v>
      </c>
      <c r="O232" s="86"/>
      <c r="P232" s="217">
        <f>O232*H232</f>
        <v>0</v>
      </c>
      <c r="Q232" s="217">
        <v>0</v>
      </c>
      <c r="R232" s="217">
        <f>Q232*H232</f>
        <v>0</v>
      </c>
      <c r="S232" s="217">
        <v>0</v>
      </c>
      <c r="T232" s="218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9" t="s">
        <v>264</v>
      </c>
      <c r="AT232" s="219" t="s">
        <v>154</v>
      </c>
      <c r="AU232" s="219" t="s">
        <v>81</v>
      </c>
      <c r="AY232" s="19" t="s">
        <v>152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19" t="s">
        <v>79</v>
      </c>
      <c r="BK232" s="220">
        <f>ROUND(I232*H232,2)</f>
        <v>0</v>
      </c>
      <c r="BL232" s="19" t="s">
        <v>264</v>
      </c>
      <c r="BM232" s="219" t="s">
        <v>1740</v>
      </c>
    </row>
    <row r="233" s="2" customFormat="1">
      <c r="A233" s="40"/>
      <c r="B233" s="41"/>
      <c r="C233" s="42"/>
      <c r="D233" s="221" t="s">
        <v>160</v>
      </c>
      <c r="E233" s="42"/>
      <c r="F233" s="222" t="s">
        <v>1741</v>
      </c>
      <c r="G233" s="42"/>
      <c r="H233" s="42"/>
      <c r="I233" s="223"/>
      <c r="J233" s="42"/>
      <c r="K233" s="42"/>
      <c r="L233" s="46"/>
      <c r="M233" s="224"/>
      <c r="N233" s="225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160</v>
      </c>
      <c r="AU233" s="19" t="s">
        <v>81</v>
      </c>
    </row>
    <row r="234" s="2" customFormat="1">
      <c r="A234" s="40"/>
      <c r="B234" s="41"/>
      <c r="C234" s="42"/>
      <c r="D234" s="226" t="s">
        <v>162</v>
      </c>
      <c r="E234" s="42"/>
      <c r="F234" s="227" t="s">
        <v>1742</v>
      </c>
      <c r="G234" s="42"/>
      <c r="H234" s="42"/>
      <c r="I234" s="223"/>
      <c r="J234" s="42"/>
      <c r="K234" s="42"/>
      <c r="L234" s="46"/>
      <c r="M234" s="224"/>
      <c r="N234" s="225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162</v>
      </c>
      <c r="AU234" s="19" t="s">
        <v>81</v>
      </c>
    </row>
    <row r="235" s="2" customFormat="1" ht="16.5" customHeight="1">
      <c r="A235" s="40"/>
      <c r="B235" s="41"/>
      <c r="C235" s="207" t="s">
        <v>565</v>
      </c>
      <c r="D235" s="207" t="s">
        <v>154</v>
      </c>
      <c r="E235" s="208" t="s">
        <v>1743</v>
      </c>
      <c r="F235" s="209" t="s">
        <v>1744</v>
      </c>
      <c r="G235" s="210" t="s">
        <v>1361</v>
      </c>
      <c r="H235" s="283"/>
      <c r="I235" s="212"/>
      <c r="J235" s="213">
        <f>ROUND(I235*H235,2)</f>
        <v>0</v>
      </c>
      <c r="K235" s="214"/>
      <c r="L235" s="46"/>
      <c r="M235" s="215" t="s">
        <v>19</v>
      </c>
      <c r="N235" s="216" t="s">
        <v>42</v>
      </c>
      <c r="O235" s="86"/>
      <c r="P235" s="217">
        <f>O235*H235</f>
        <v>0</v>
      </c>
      <c r="Q235" s="217">
        <v>0</v>
      </c>
      <c r="R235" s="217">
        <f>Q235*H235</f>
        <v>0</v>
      </c>
      <c r="S235" s="217">
        <v>0</v>
      </c>
      <c r="T235" s="218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9" t="s">
        <v>264</v>
      </c>
      <c r="AT235" s="219" t="s">
        <v>154</v>
      </c>
      <c r="AU235" s="219" t="s">
        <v>81</v>
      </c>
      <c r="AY235" s="19" t="s">
        <v>152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9" t="s">
        <v>79</v>
      </c>
      <c r="BK235" s="220">
        <f>ROUND(I235*H235,2)</f>
        <v>0</v>
      </c>
      <c r="BL235" s="19" t="s">
        <v>264</v>
      </c>
      <c r="BM235" s="219" t="s">
        <v>1745</v>
      </c>
    </row>
    <row r="236" s="2" customFormat="1">
      <c r="A236" s="40"/>
      <c r="B236" s="41"/>
      <c r="C236" s="42"/>
      <c r="D236" s="221" t="s">
        <v>160</v>
      </c>
      <c r="E236" s="42"/>
      <c r="F236" s="222" t="s">
        <v>1744</v>
      </c>
      <c r="G236" s="42"/>
      <c r="H236" s="42"/>
      <c r="I236" s="223"/>
      <c r="J236" s="42"/>
      <c r="K236" s="42"/>
      <c r="L236" s="46"/>
      <c r="M236" s="224"/>
      <c r="N236" s="225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160</v>
      </c>
      <c r="AU236" s="19" t="s">
        <v>81</v>
      </c>
    </row>
    <row r="237" s="12" customFormat="1" ht="22.8" customHeight="1">
      <c r="A237" s="12"/>
      <c r="B237" s="191"/>
      <c r="C237" s="192"/>
      <c r="D237" s="193" t="s">
        <v>70</v>
      </c>
      <c r="E237" s="205" t="s">
        <v>1746</v>
      </c>
      <c r="F237" s="205" t="s">
        <v>1747</v>
      </c>
      <c r="G237" s="192"/>
      <c r="H237" s="192"/>
      <c r="I237" s="195"/>
      <c r="J237" s="206">
        <f>BK237</f>
        <v>0</v>
      </c>
      <c r="K237" s="192"/>
      <c r="L237" s="197"/>
      <c r="M237" s="198"/>
      <c r="N237" s="199"/>
      <c r="O237" s="199"/>
      <c r="P237" s="200">
        <f>SUM(P238:P269)</f>
        <v>0</v>
      </c>
      <c r="Q237" s="199"/>
      <c r="R237" s="200">
        <f>SUM(R238:R269)</f>
        <v>0</v>
      </c>
      <c r="S237" s="199"/>
      <c r="T237" s="201">
        <f>SUM(T238:T269)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2" t="s">
        <v>81</v>
      </c>
      <c r="AT237" s="203" t="s">
        <v>70</v>
      </c>
      <c r="AU237" s="203" t="s">
        <v>79</v>
      </c>
      <c r="AY237" s="202" t="s">
        <v>152</v>
      </c>
      <c r="BK237" s="204">
        <f>SUM(BK238:BK269)</f>
        <v>0</v>
      </c>
    </row>
    <row r="238" s="2" customFormat="1" ht="16.5" customHeight="1">
      <c r="A238" s="40"/>
      <c r="B238" s="41"/>
      <c r="C238" s="207" t="s">
        <v>570</v>
      </c>
      <c r="D238" s="207" t="s">
        <v>154</v>
      </c>
      <c r="E238" s="208" t="s">
        <v>1748</v>
      </c>
      <c r="F238" s="209" t="s">
        <v>1749</v>
      </c>
      <c r="G238" s="210" t="s">
        <v>237</v>
      </c>
      <c r="H238" s="211">
        <v>34.100000000000001</v>
      </c>
      <c r="I238" s="212"/>
      <c r="J238" s="213">
        <f>ROUND(I238*H238,2)</f>
        <v>0</v>
      </c>
      <c r="K238" s="214"/>
      <c r="L238" s="46"/>
      <c r="M238" s="215" t="s">
        <v>19</v>
      </c>
      <c r="N238" s="216" t="s">
        <v>42</v>
      </c>
      <c r="O238" s="86"/>
      <c r="P238" s="217">
        <f>O238*H238</f>
        <v>0</v>
      </c>
      <c r="Q238" s="217">
        <v>0</v>
      </c>
      <c r="R238" s="217">
        <f>Q238*H238</f>
        <v>0</v>
      </c>
      <c r="S238" s="217">
        <v>0</v>
      </c>
      <c r="T238" s="218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9" t="s">
        <v>264</v>
      </c>
      <c r="AT238" s="219" t="s">
        <v>154</v>
      </c>
      <c r="AU238" s="219" t="s">
        <v>81</v>
      </c>
      <c r="AY238" s="19" t="s">
        <v>152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19" t="s">
        <v>79</v>
      </c>
      <c r="BK238" s="220">
        <f>ROUND(I238*H238,2)</f>
        <v>0</v>
      </c>
      <c r="BL238" s="19" t="s">
        <v>264</v>
      </c>
      <c r="BM238" s="219" t="s">
        <v>1750</v>
      </c>
    </row>
    <row r="239" s="2" customFormat="1">
      <c r="A239" s="40"/>
      <c r="B239" s="41"/>
      <c r="C239" s="42"/>
      <c r="D239" s="221" t="s">
        <v>160</v>
      </c>
      <c r="E239" s="42"/>
      <c r="F239" s="222" t="s">
        <v>1749</v>
      </c>
      <c r="G239" s="42"/>
      <c r="H239" s="42"/>
      <c r="I239" s="223"/>
      <c r="J239" s="42"/>
      <c r="K239" s="42"/>
      <c r="L239" s="46"/>
      <c r="M239" s="224"/>
      <c r="N239" s="225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160</v>
      </c>
      <c r="AU239" s="19" t="s">
        <v>81</v>
      </c>
    </row>
    <row r="240" s="2" customFormat="1" ht="16.5" customHeight="1">
      <c r="A240" s="40"/>
      <c r="B240" s="41"/>
      <c r="C240" s="207" t="s">
        <v>586</v>
      </c>
      <c r="D240" s="207" t="s">
        <v>154</v>
      </c>
      <c r="E240" s="208" t="s">
        <v>1751</v>
      </c>
      <c r="F240" s="209" t="s">
        <v>1752</v>
      </c>
      <c r="G240" s="210" t="s">
        <v>237</v>
      </c>
      <c r="H240" s="211">
        <v>34.700000000000003</v>
      </c>
      <c r="I240" s="212"/>
      <c r="J240" s="213">
        <f>ROUND(I240*H240,2)</f>
        <v>0</v>
      </c>
      <c r="K240" s="214"/>
      <c r="L240" s="46"/>
      <c r="M240" s="215" t="s">
        <v>19</v>
      </c>
      <c r="N240" s="216" t="s">
        <v>42</v>
      </c>
      <c r="O240" s="86"/>
      <c r="P240" s="217">
        <f>O240*H240</f>
        <v>0</v>
      </c>
      <c r="Q240" s="217">
        <v>0</v>
      </c>
      <c r="R240" s="217">
        <f>Q240*H240</f>
        <v>0</v>
      </c>
      <c r="S240" s="217">
        <v>0</v>
      </c>
      <c r="T240" s="218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9" t="s">
        <v>264</v>
      </c>
      <c r="AT240" s="219" t="s">
        <v>154</v>
      </c>
      <c r="AU240" s="219" t="s">
        <v>81</v>
      </c>
      <c r="AY240" s="19" t="s">
        <v>152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19" t="s">
        <v>79</v>
      </c>
      <c r="BK240" s="220">
        <f>ROUND(I240*H240,2)</f>
        <v>0</v>
      </c>
      <c r="BL240" s="19" t="s">
        <v>264</v>
      </c>
      <c r="BM240" s="219" t="s">
        <v>1753</v>
      </c>
    </row>
    <row r="241" s="2" customFormat="1">
      <c r="A241" s="40"/>
      <c r="B241" s="41"/>
      <c r="C241" s="42"/>
      <c r="D241" s="221" t="s">
        <v>160</v>
      </c>
      <c r="E241" s="42"/>
      <c r="F241" s="222" t="s">
        <v>1752</v>
      </c>
      <c r="G241" s="42"/>
      <c r="H241" s="42"/>
      <c r="I241" s="223"/>
      <c r="J241" s="42"/>
      <c r="K241" s="42"/>
      <c r="L241" s="46"/>
      <c r="M241" s="224"/>
      <c r="N241" s="225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160</v>
      </c>
      <c r="AU241" s="19" t="s">
        <v>81</v>
      </c>
    </row>
    <row r="242" s="2" customFormat="1" ht="16.5" customHeight="1">
      <c r="A242" s="40"/>
      <c r="B242" s="41"/>
      <c r="C242" s="207" t="s">
        <v>590</v>
      </c>
      <c r="D242" s="207" t="s">
        <v>154</v>
      </c>
      <c r="E242" s="208" t="s">
        <v>1754</v>
      </c>
      <c r="F242" s="209" t="s">
        <v>1755</v>
      </c>
      <c r="G242" s="210" t="s">
        <v>237</v>
      </c>
      <c r="H242" s="211">
        <v>4.4000000000000004</v>
      </c>
      <c r="I242" s="212"/>
      <c r="J242" s="213">
        <f>ROUND(I242*H242,2)</f>
        <v>0</v>
      </c>
      <c r="K242" s="214"/>
      <c r="L242" s="46"/>
      <c r="M242" s="215" t="s">
        <v>19</v>
      </c>
      <c r="N242" s="216" t="s">
        <v>42</v>
      </c>
      <c r="O242" s="86"/>
      <c r="P242" s="217">
        <f>O242*H242</f>
        <v>0</v>
      </c>
      <c r="Q242" s="217">
        <v>0</v>
      </c>
      <c r="R242" s="217">
        <f>Q242*H242</f>
        <v>0</v>
      </c>
      <c r="S242" s="217">
        <v>0</v>
      </c>
      <c r="T242" s="218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9" t="s">
        <v>264</v>
      </c>
      <c r="AT242" s="219" t="s">
        <v>154</v>
      </c>
      <c r="AU242" s="219" t="s">
        <v>81</v>
      </c>
      <c r="AY242" s="19" t="s">
        <v>152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9" t="s">
        <v>79</v>
      </c>
      <c r="BK242" s="220">
        <f>ROUND(I242*H242,2)</f>
        <v>0</v>
      </c>
      <c r="BL242" s="19" t="s">
        <v>264</v>
      </c>
      <c r="BM242" s="219" t="s">
        <v>1756</v>
      </c>
    </row>
    <row r="243" s="2" customFormat="1">
      <c r="A243" s="40"/>
      <c r="B243" s="41"/>
      <c r="C243" s="42"/>
      <c r="D243" s="221" t="s">
        <v>160</v>
      </c>
      <c r="E243" s="42"/>
      <c r="F243" s="222" t="s">
        <v>1755</v>
      </c>
      <c r="G243" s="42"/>
      <c r="H243" s="42"/>
      <c r="I243" s="223"/>
      <c r="J243" s="42"/>
      <c r="K243" s="42"/>
      <c r="L243" s="46"/>
      <c r="M243" s="224"/>
      <c r="N243" s="225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160</v>
      </c>
      <c r="AU243" s="19" t="s">
        <v>81</v>
      </c>
    </row>
    <row r="244" s="2" customFormat="1" ht="16.5" customHeight="1">
      <c r="A244" s="40"/>
      <c r="B244" s="41"/>
      <c r="C244" s="207" t="s">
        <v>594</v>
      </c>
      <c r="D244" s="207" t="s">
        <v>154</v>
      </c>
      <c r="E244" s="208" t="s">
        <v>1757</v>
      </c>
      <c r="F244" s="209" t="s">
        <v>1758</v>
      </c>
      <c r="G244" s="210" t="s">
        <v>237</v>
      </c>
      <c r="H244" s="211">
        <v>19</v>
      </c>
      <c r="I244" s="212"/>
      <c r="J244" s="213">
        <f>ROUND(I244*H244,2)</f>
        <v>0</v>
      </c>
      <c r="K244" s="214"/>
      <c r="L244" s="46"/>
      <c r="M244" s="215" t="s">
        <v>19</v>
      </c>
      <c r="N244" s="216" t="s">
        <v>42</v>
      </c>
      <c r="O244" s="86"/>
      <c r="P244" s="217">
        <f>O244*H244</f>
        <v>0</v>
      </c>
      <c r="Q244" s="217">
        <v>0</v>
      </c>
      <c r="R244" s="217">
        <f>Q244*H244</f>
        <v>0</v>
      </c>
      <c r="S244" s="217">
        <v>0</v>
      </c>
      <c r="T244" s="218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9" t="s">
        <v>264</v>
      </c>
      <c r="AT244" s="219" t="s">
        <v>154</v>
      </c>
      <c r="AU244" s="219" t="s">
        <v>81</v>
      </c>
      <c r="AY244" s="19" t="s">
        <v>152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9" t="s">
        <v>79</v>
      </c>
      <c r="BK244" s="220">
        <f>ROUND(I244*H244,2)</f>
        <v>0</v>
      </c>
      <c r="BL244" s="19" t="s">
        <v>264</v>
      </c>
      <c r="BM244" s="219" t="s">
        <v>1759</v>
      </c>
    </row>
    <row r="245" s="2" customFormat="1">
      <c r="A245" s="40"/>
      <c r="B245" s="41"/>
      <c r="C245" s="42"/>
      <c r="D245" s="221" t="s">
        <v>160</v>
      </c>
      <c r="E245" s="42"/>
      <c r="F245" s="222" t="s">
        <v>1758</v>
      </c>
      <c r="G245" s="42"/>
      <c r="H245" s="42"/>
      <c r="I245" s="223"/>
      <c r="J245" s="42"/>
      <c r="K245" s="42"/>
      <c r="L245" s="46"/>
      <c r="M245" s="224"/>
      <c r="N245" s="225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160</v>
      </c>
      <c r="AU245" s="19" t="s">
        <v>81</v>
      </c>
    </row>
    <row r="246" s="2" customFormat="1" ht="24.15" customHeight="1">
      <c r="A246" s="40"/>
      <c r="B246" s="41"/>
      <c r="C246" s="207" t="s">
        <v>598</v>
      </c>
      <c r="D246" s="207" t="s">
        <v>154</v>
      </c>
      <c r="E246" s="208" t="s">
        <v>1760</v>
      </c>
      <c r="F246" s="209" t="s">
        <v>1761</v>
      </c>
      <c r="G246" s="210" t="s">
        <v>237</v>
      </c>
      <c r="H246" s="211">
        <v>34.100000000000001</v>
      </c>
      <c r="I246" s="212"/>
      <c r="J246" s="213">
        <f>ROUND(I246*H246,2)</f>
        <v>0</v>
      </c>
      <c r="K246" s="214"/>
      <c r="L246" s="46"/>
      <c r="M246" s="215" t="s">
        <v>19</v>
      </c>
      <c r="N246" s="216" t="s">
        <v>42</v>
      </c>
      <c r="O246" s="86"/>
      <c r="P246" s="217">
        <f>O246*H246</f>
        <v>0</v>
      </c>
      <c r="Q246" s="217">
        <v>0</v>
      </c>
      <c r="R246" s="217">
        <f>Q246*H246</f>
        <v>0</v>
      </c>
      <c r="S246" s="217">
        <v>0</v>
      </c>
      <c r="T246" s="218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9" t="s">
        <v>264</v>
      </c>
      <c r="AT246" s="219" t="s">
        <v>154</v>
      </c>
      <c r="AU246" s="219" t="s">
        <v>81</v>
      </c>
      <c r="AY246" s="19" t="s">
        <v>152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19" t="s">
        <v>79</v>
      </c>
      <c r="BK246" s="220">
        <f>ROUND(I246*H246,2)</f>
        <v>0</v>
      </c>
      <c r="BL246" s="19" t="s">
        <v>264</v>
      </c>
      <c r="BM246" s="219" t="s">
        <v>1762</v>
      </c>
    </row>
    <row r="247" s="2" customFormat="1">
      <c r="A247" s="40"/>
      <c r="B247" s="41"/>
      <c r="C247" s="42"/>
      <c r="D247" s="221" t="s">
        <v>160</v>
      </c>
      <c r="E247" s="42"/>
      <c r="F247" s="222" t="s">
        <v>1761</v>
      </c>
      <c r="G247" s="42"/>
      <c r="H247" s="42"/>
      <c r="I247" s="223"/>
      <c r="J247" s="42"/>
      <c r="K247" s="42"/>
      <c r="L247" s="46"/>
      <c r="M247" s="224"/>
      <c r="N247" s="225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160</v>
      </c>
      <c r="AU247" s="19" t="s">
        <v>81</v>
      </c>
    </row>
    <row r="248" s="2" customFormat="1" ht="24.15" customHeight="1">
      <c r="A248" s="40"/>
      <c r="B248" s="41"/>
      <c r="C248" s="207" t="s">
        <v>602</v>
      </c>
      <c r="D248" s="207" t="s">
        <v>154</v>
      </c>
      <c r="E248" s="208" t="s">
        <v>1763</v>
      </c>
      <c r="F248" s="209" t="s">
        <v>1764</v>
      </c>
      <c r="G248" s="210" t="s">
        <v>237</v>
      </c>
      <c r="H248" s="211">
        <v>58.100000000000001</v>
      </c>
      <c r="I248" s="212"/>
      <c r="J248" s="213">
        <f>ROUND(I248*H248,2)</f>
        <v>0</v>
      </c>
      <c r="K248" s="214"/>
      <c r="L248" s="46"/>
      <c r="M248" s="215" t="s">
        <v>19</v>
      </c>
      <c r="N248" s="216" t="s">
        <v>42</v>
      </c>
      <c r="O248" s="86"/>
      <c r="P248" s="217">
        <f>O248*H248</f>
        <v>0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9" t="s">
        <v>264</v>
      </c>
      <c r="AT248" s="219" t="s">
        <v>154</v>
      </c>
      <c r="AU248" s="219" t="s">
        <v>81</v>
      </c>
      <c r="AY248" s="19" t="s">
        <v>152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9" t="s">
        <v>79</v>
      </c>
      <c r="BK248" s="220">
        <f>ROUND(I248*H248,2)</f>
        <v>0</v>
      </c>
      <c r="BL248" s="19" t="s">
        <v>264</v>
      </c>
      <c r="BM248" s="219" t="s">
        <v>1765</v>
      </c>
    </row>
    <row r="249" s="2" customFormat="1">
      <c r="A249" s="40"/>
      <c r="B249" s="41"/>
      <c r="C249" s="42"/>
      <c r="D249" s="221" t="s">
        <v>160</v>
      </c>
      <c r="E249" s="42"/>
      <c r="F249" s="222" t="s">
        <v>1764</v>
      </c>
      <c r="G249" s="42"/>
      <c r="H249" s="42"/>
      <c r="I249" s="223"/>
      <c r="J249" s="42"/>
      <c r="K249" s="42"/>
      <c r="L249" s="46"/>
      <c r="M249" s="224"/>
      <c r="N249" s="225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160</v>
      </c>
      <c r="AU249" s="19" t="s">
        <v>81</v>
      </c>
    </row>
    <row r="250" s="2" customFormat="1" ht="16.5" customHeight="1">
      <c r="A250" s="40"/>
      <c r="B250" s="41"/>
      <c r="C250" s="207" t="s">
        <v>607</v>
      </c>
      <c r="D250" s="207" t="s">
        <v>154</v>
      </c>
      <c r="E250" s="208" t="s">
        <v>1766</v>
      </c>
      <c r="F250" s="209" t="s">
        <v>1767</v>
      </c>
      <c r="G250" s="210" t="s">
        <v>262</v>
      </c>
      <c r="H250" s="211">
        <v>32</v>
      </c>
      <c r="I250" s="212"/>
      <c r="J250" s="213">
        <f>ROUND(I250*H250,2)</f>
        <v>0</v>
      </c>
      <c r="K250" s="214"/>
      <c r="L250" s="46"/>
      <c r="M250" s="215" t="s">
        <v>19</v>
      </c>
      <c r="N250" s="216" t="s">
        <v>42</v>
      </c>
      <c r="O250" s="86"/>
      <c r="P250" s="217">
        <f>O250*H250</f>
        <v>0</v>
      </c>
      <c r="Q250" s="217">
        <v>0</v>
      </c>
      <c r="R250" s="217">
        <f>Q250*H250</f>
        <v>0</v>
      </c>
      <c r="S250" s="217">
        <v>0</v>
      </c>
      <c r="T250" s="218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9" t="s">
        <v>264</v>
      </c>
      <c r="AT250" s="219" t="s">
        <v>154</v>
      </c>
      <c r="AU250" s="219" t="s">
        <v>81</v>
      </c>
      <c r="AY250" s="19" t="s">
        <v>152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9" t="s">
        <v>79</v>
      </c>
      <c r="BK250" s="220">
        <f>ROUND(I250*H250,2)</f>
        <v>0</v>
      </c>
      <c r="BL250" s="19" t="s">
        <v>264</v>
      </c>
      <c r="BM250" s="219" t="s">
        <v>1768</v>
      </c>
    </row>
    <row r="251" s="2" customFormat="1">
      <c r="A251" s="40"/>
      <c r="B251" s="41"/>
      <c r="C251" s="42"/>
      <c r="D251" s="221" t="s">
        <v>160</v>
      </c>
      <c r="E251" s="42"/>
      <c r="F251" s="222" t="s">
        <v>1767</v>
      </c>
      <c r="G251" s="42"/>
      <c r="H251" s="42"/>
      <c r="I251" s="223"/>
      <c r="J251" s="42"/>
      <c r="K251" s="42"/>
      <c r="L251" s="46"/>
      <c r="M251" s="224"/>
      <c r="N251" s="225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160</v>
      </c>
      <c r="AU251" s="19" t="s">
        <v>81</v>
      </c>
    </row>
    <row r="252" s="2" customFormat="1" ht="16.5" customHeight="1">
      <c r="A252" s="40"/>
      <c r="B252" s="41"/>
      <c r="C252" s="207" t="s">
        <v>613</v>
      </c>
      <c r="D252" s="207" t="s">
        <v>154</v>
      </c>
      <c r="E252" s="208" t="s">
        <v>1769</v>
      </c>
      <c r="F252" s="209" t="s">
        <v>1770</v>
      </c>
      <c r="G252" s="210" t="s">
        <v>262</v>
      </c>
      <c r="H252" s="211">
        <v>3</v>
      </c>
      <c r="I252" s="212"/>
      <c r="J252" s="213">
        <f>ROUND(I252*H252,2)</f>
        <v>0</v>
      </c>
      <c r="K252" s="214"/>
      <c r="L252" s="46"/>
      <c r="M252" s="215" t="s">
        <v>19</v>
      </c>
      <c r="N252" s="216" t="s">
        <v>42</v>
      </c>
      <c r="O252" s="86"/>
      <c r="P252" s="217">
        <f>O252*H252</f>
        <v>0</v>
      </c>
      <c r="Q252" s="217">
        <v>0</v>
      </c>
      <c r="R252" s="217">
        <f>Q252*H252</f>
        <v>0</v>
      </c>
      <c r="S252" s="217">
        <v>0</v>
      </c>
      <c r="T252" s="218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9" t="s">
        <v>264</v>
      </c>
      <c r="AT252" s="219" t="s">
        <v>154</v>
      </c>
      <c r="AU252" s="219" t="s">
        <v>81</v>
      </c>
      <c r="AY252" s="19" t="s">
        <v>152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9" t="s">
        <v>79</v>
      </c>
      <c r="BK252" s="220">
        <f>ROUND(I252*H252,2)</f>
        <v>0</v>
      </c>
      <c r="BL252" s="19" t="s">
        <v>264</v>
      </c>
      <c r="BM252" s="219" t="s">
        <v>1771</v>
      </c>
    </row>
    <row r="253" s="2" customFormat="1">
      <c r="A253" s="40"/>
      <c r="B253" s="41"/>
      <c r="C253" s="42"/>
      <c r="D253" s="221" t="s">
        <v>160</v>
      </c>
      <c r="E253" s="42"/>
      <c r="F253" s="222" t="s">
        <v>1770</v>
      </c>
      <c r="G253" s="42"/>
      <c r="H253" s="42"/>
      <c r="I253" s="223"/>
      <c r="J253" s="42"/>
      <c r="K253" s="42"/>
      <c r="L253" s="46"/>
      <c r="M253" s="224"/>
      <c r="N253" s="225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160</v>
      </c>
      <c r="AU253" s="19" t="s">
        <v>81</v>
      </c>
    </row>
    <row r="254" s="2" customFormat="1" ht="16.5" customHeight="1">
      <c r="A254" s="40"/>
      <c r="B254" s="41"/>
      <c r="C254" s="207" t="s">
        <v>469</v>
      </c>
      <c r="D254" s="207" t="s">
        <v>154</v>
      </c>
      <c r="E254" s="208" t="s">
        <v>1772</v>
      </c>
      <c r="F254" s="209" t="s">
        <v>1773</v>
      </c>
      <c r="G254" s="210" t="s">
        <v>262</v>
      </c>
      <c r="H254" s="211">
        <v>6</v>
      </c>
      <c r="I254" s="212"/>
      <c r="J254" s="213">
        <f>ROUND(I254*H254,2)</f>
        <v>0</v>
      </c>
      <c r="K254" s="214"/>
      <c r="L254" s="46"/>
      <c r="M254" s="215" t="s">
        <v>19</v>
      </c>
      <c r="N254" s="216" t="s">
        <v>42</v>
      </c>
      <c r="O254" s="86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9" t="s">
        <v>264</v>
      </c>
      <c r="AT254" s="219" t="s">
        <v>154</v>
      </c>
      <c r="AU254" s="219" t="s">
        <v>81</v>
      </c>
      <c r="AY254" s="19" t="s">
        <v>152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9" t="s">
        <v>79</v>
      </c>
      <c r="BK254" s="220">
        <f>ROUND(I254*H254,2)</f>
        <v>0</v>
      </c>
      <c r="BL254" s="19" t="s">
        <v>264</v>
      </c>
      <c r="BM254" s="219" t="s">
        <v>1774</v>
      </c>
    </row>
    <row r="255" s="2" customFormat="1">
      <c r="A255" s="40"/>
      <c r="B255" s="41"/>
      <c r="C255" s="42"/>
      <c r="D255" s="221" t="s">
        <v>160</v>
      </c>
      <c r="E255" s="42"/>
      <c r="F255" s="222" t="s">
        <v>1773</v>
      </c>
      <c r="G255" s="42"/>
      <c r="H255" s="42"/>
      <c r="I255" s="223"/>
      <c r="J255" s="42"/>
      <c r="K255" s="42"/>
      <c r="L255" s="46"/>
      <c r="M255" s="224"/>
      <c r="N255" s="225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160</v>
      </c>
      <c r="AU255" s="19" t="s">
        <v>81</v>
      </c>
    </row>
    <row r="256" s="2" customFormat="1" ht="16.5" customHeight="1">
      <c r="A256" s="40"/>
      <c r="B256" s="41"/>
      <c r="C256" s="207" t="s">
        <v>611</v>
      </c>
      <c r="D256" s="207" t="s">
        <v>154</v>
      </c>
      <c r="E256" s="208" t="s">
        <v>1775</v>
      </c>
      <c r="F256" s="209" t="s">
        <v>1776</v>
      </c>
      <c r="G256" s="210" t="s">
        <v>262</v>
      </c>
      <c r="H256" s="211">
        <v>1</v>
      </c>
      <c r="I256" s="212"/>
      <c r="J256" s="213">
        <f>ROUND(I256*H256,2)</f>
        <v>0</v>
      </c>
      <c r="K256" s="214"/>
      <c r="L256" s="46"/>
      <c r="M256" s="215" t="s">
        <v>19</v>
      </c>
      <c r="N256" s="216" t="s">
        <v>42</v>
      </c>
      <c r="O256" s="86"/>
      <c r="P256" s="217">
        <f>O256*H256</f>
        <v>0</v>
      </c>
      <c r="Q256" s="217">
        <v>0</v>
      </c>
      <c r="R256" s="217">
        <f>Q256*H256</f>
        <v>0</v>
      </c>
      <c r="S256" s="217">
        <v>0</v>
      </c>
      <c r="T256" s="218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9" t="s">
        <v>264</v>
      </c>
      <c r="AT256" s="219" t="s">
        <v>154</v>
      </c>
      <c r="AU256" s="219" t="s">
        <v>81</v>
      </c>
      <c r="AY256" s="19" t="s">
        <v>152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19" t="s">
        <v>79</v>
      </c>
      <c r="BK256" s="220">
        <f>ROUND(I256*H256,2)</f>
        <v>0</v>
      </c>
      <c r="BL256" s="19" t="s">
        <v>264</v>
      </c>
      <c r="BM256" s="219" t="s">
        <v>1777</v>
      </c>
    </row>
    <row r="257" s="2" customFormat="1">
      <c r="A257" s="40"/>
      <c r="B257" s="41"/>
      <c r="C257" s="42"/>
      <c r="D257" s="221" t="s">
        <v>160</v>
      </c>
      <c r="E257" s="42"/>
      <c r="F257" s="222" t="s">
        <v>1776</v>
      </c>
      <c r="G257" s="42"/>
      <c r="H257" s="42"/>
      <c r="I257" s="223"/>
      <c r="J257" s="42"/>
      <c r="K257" s="42"/>
      <c r="L257" s="46"/>
      <c r="M257" s="224"/>
      <c r="N257" s="225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160</v>
      </c>
      <c r="AU257" s="19" t="s">
        <v>81</v>
      </c>
    </row>
    <row r="258" s="2" customFormat="1" ht="16.5" customHeight="1">
      <c r="A258" s="40"/>
      <c r="B258" s="41"/>
      <c r="C258" s="207" t="s">
        <v>628</v>
      </c>
      <c r="D258" s="207" t="s">
        <v>154</v>
      </c>
      <c r="E258" s="208" t="s">
        <v>1778</v>
      </c>
      <c r="F258" s="209" t="s">
        <v>1779</v>
      </c>
      <c r="G258" s="210" t="s">
        <v>262</v>
      </c>
      <c r="H258" s="211">
        <v>32</v>
      </c>
      <c r="I258" s="212"/>
      <c r="J258" s="213">
        <f>ROUND(I258*H258,2)</f>
        <v>0</v>
      </c>
      <c r="K258" s="214"/>
      <c r="L258" s="46"/>
      <c r="M258" s="215" t="s">
        <v>19</v>
      </c>
      <c r="N258" s="216" t="s">
        <v>42</v>
      </c>
      <c r="O258" s="86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9" t="s">
        <v>264</v>
      </c>
      <c r="AT258" s="219" t="s">
        <v>154</v>
      </c>
      <c r="AU258" s="219" t="s">
        <v>81</v>
      </c>
      <c r="AY258" s="19" t="s">
        <v>152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9" t="s">
        <v>79</v>
      </c>
      <c r="BK258" s="220">
        <f>ROUND(I258*H258,2)</f>
        <v>0</v>
      </c>
      <c r="BL258" s="19" t="s">
        <v>264</v>
      </c>
      <c r="BM258" s="219" t="s">
        <v>1780</v>
      </c>
    </row>
    <row r="259" s="2" customFormat="1">
      <c r="A259" s="40"/>
      <c r="B259" s="41"/>
      <c r="C259" s="42"/>
      <c r="D259" s="221" t="s">
        <v>160</v>
      </c>
      <c r="E259" s="42"/>
      <c r="F259" s="222" t="s">
        <v>1779</v>
      </c>
      <c r="G259" s="42"/>
      <c r="H259" s="42"/>
      <c r="I259" s="223"/>
      <c r="J259" s="42"/>
      <c r="K259" s="42"/>
      <c r="L259" s="46"/>
      <c r="M259" s="224"/>
      <c r="N259" s="225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160</v>
      </c>
      <c r="AU259" s="19" t="s">
        <v>81</v>
      </c>
    </row>
    <row r="260" s="2" customFormat="1" ht="16.5" customHeight="1">
      <c r="A260" s="40"/>
      <c r="B260" s="41"/>
      <c r="C260" s="207" t="s">
        <v>640</v>
      </c>
      <c r="D260" s="207" t="s">
        <v>154</v>
      </c>
      <c r="E260" s="208" t="s">
        <v>1781</v>
      </c>
      <c r="F260" s="209" t="s">
        <v>1782</v>
      </c>
      <c r="G260" s="210" t="s">
        <v>262</v>
      </c>
      <c r="H260" s="211">
        <v>4</v>
      </c>
      <c r="I260" s="212"/>
      <c r="J260" s="213">
        <f>ROUND(I260*H260,2)</f>
        <v>0</v>
      </c>
      <c r="K260" s="214"/>
      <c r="L260" s="46"/>
      <c r="M260" s="215" t="s">
        <v>19</v>
      </c>
      <c r="N260" s="216" t="s">
        <v>42</v>
      </c>
      <c r="O260" s="86"/>
      <c r="P260" s="217">
        <f>O260*H260</f>
        <v>0</v>
      </c>
      <c r="Q260" s="217">
        <v>0</v>
      </c>
      <c r="R260" s="217">
        <f>Q260*H260</f>
        <v>0</v>
      </c>
      <c r="S260" s="217">
        <v>0</v>
      </c>
      <c r="T260" s="218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9" t="s">
        <v>264</v>
      </c>
      <c r="AT260" s="219" t="s">
        <v>154</v>
      </c>
      <c r="AU260" s="219" t="s">
        <v>81</v>
      </c>
      <c r="AY260" s="19" t="s">
        <v>152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19" t="s">
        <v>79</v>
      </c>
      <c r="BK260" s="220">
        <f>ROUND(I260*H260,2)</f>
        <v>0</v>
      </c>
      <c r="BL260" s="19" t="s">
        <v>264</v>
      </c>
      <c r="BM260" s="219" t="s">
        <v>1783</v>
      </c>
    </row>
    <row r="261" s="2" customFormat="1">
      <c r="A261" s="40"/>
      <c r="B261" s="41"/>
      <c r="C261" s="42"/>
      <c r="D261" s="221" t="s">
        <v>160</v>
      </c>
      <c r="E261" s="42"/>
      <c r="F261" s="222" t="s">
        <v>1782</v>
      </c>
      <c r="G261" s="42"/>
      <c r="H261" s="42"/>
      <c r="I261" s="223"/>
      <c r="J261" s="42"/>
      <c r="K261" s="42"/>
      <c r="L261" s="46"/>
      <c r="M261" s="224"/>
      <c r="N261" s="225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160</v>
      </c>
      <c r="AU261" s="19" t="s">
        <v>81</v>
      </c>
    </row>
    <row r="262" s="2" customFormat="1" ht="16.5" customHeight="1">
      <c r="A262" s="40"/>
      <c r="B262" s="41"/>
      <c r="C262" s="207" t="s">
        <v>648</v>
      </c>
      <c r="D262" s="207" t="s">
        <v>154</v>
      </c>
      <c r="E262" s="208" t="s">
        <v>1784</v>
      </c>
      <c r="F262" s="209" t="s">
        <v>1785</v>
      </c>
      <c r="G262" s="210" t="s">
        <v>702</v>
      </c>
      <c r="H262" s="211">
        <v>1</v>
      </c>
      <c r="I262" s="212"/>
      <c r="J262" s="213">
        <f>ROUND(I262*H262,2)</f>
        <v>0</v>
      </c>
      <c r="K262" s="214"/>
      <c r="L262" s="46"/>
      <c r="M262" s="215" t="s">
        <v>19</v>
      </c>
      <c r="N262" s="216" t="s">
        <v>42</v>
      </c>
      <c r="O262" s="86"/>
      <c r="P262" s="217">
        <f>O262*H262</f>
        <v>0</v>
      </c>
      <c r="Q262" s="217">
        <v>0</v>
      </c>
      <c r="R262" s="217">
        <f>Q262*H262</f>
        <v>0</v>
      </c>
      <c r="S262" s="217">
        <v>0</v>
      </c>
      <c r="T262" s="218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9" t="s">
        <v>264</v>
      </c>
      <c r="AT262" s="219" t="s">
        <v>154</v>
      </c>
      <c r="AU262" s="219" t="s">
        <v>81</v>
      </c>
      <c r="AY262" s="19" t="s">
        <v>152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19" t="s">
        <v>79</v>
      </c>
      <c r="BK262" s="220">
        <f>ROUND(I262*H262,2)</f>
        <v>0</v>
      </c>
      <c r="BL262" s="19" t="s">
        <v>264</v>
      </c>
      <c r="BM262" s="219" t="s">
        <v>1786</v>
      </c>
    </row>
    <row r="263" s="2" customFormat="1">
      <c r="A263" s="40"/>
      <c r="B263" s="41"/>
      <c r="C263" s="42"/>
      <c r="D263" s="221" t="s">
        <v>160</v>
      </c>
      <c r="E263" s="42"/>
      <c r="F263" s="222" t="s">
        <v>1785</v>
      </c>
      <c r="G263" s="42"/>
      <c r="H263" s="42"/>
      <c r="I263" s="223"/>
      <c r="J263" s="42"/>
      <c r="K263" s="42"/>
      <c r="L263" s="46"/>
      <c r="M263" s="224"/>
      <c r="N263" s="225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160</v>
      </c>
      <c r="AU263" s="19" t="s">
        <v>81</v>
      </c>
    </row>
    <row r="264" s="2" customFormat="1" ht="16.5" customHeight="1">
      <c r="A264" s="40"/>
      <c r="B264" s="41"/>
      <c r="C264" s="207" t="s">
        <v>655</v>
      </c>
      <c r="D264" s="207" t="s">
        <v>154</v>
      </c>
      <c r="E264" s="208" t="s">
        <v>1787</v>
      </c>
      <c r="F264" s="209" t="s">
        <v>1788</v>
      </c>
      <c r="G264" s="210" t="s">
        <v>237</v>
      </c>
      <c r="H264" s="211">
        <v>92.200000000000003</v>
      </c>
      <c r="I264" s="212"/>
      <c r="J264" s="213">
        <f>ROUND(I264*H264,2)</f>
        <v>0</v>
      </c>
      <c r="K264" s="214"/>
      <c r="L264" s="46"/>
      <c r="M264" s="215" t="s">
        <v>19</v>
      </c>
      <c r="N264" s="216" t="s">
        <v>42</v>
      </c>
      <c r="O264" s="86"/>
      <c r="P264" s="217">
        <f>O264*H264</f>
        <v>0</v>
      </c>
      <c r="Q264" s="217">
        <v>0</v>
      </c>
      <c r="R264" s="217">
        <f>Q264*H264</f>
        <v>0</v>
      </c>
      <c r="S264" s="217">
        <v>0</v>
      </c>
      <c r="T264" s="218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9" t="s">
        <v>264</v>
      </c>
      <c r="AT264" s="219" t="s">
        <v>154</v>
      </c>
      <c r="AU264" s="219" t="s">
        <v>81</v>
      </c>
      <c r="AY264" s="19" t="s">
        <v>152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19" t="s">
        <v>79</v>
      </c>
      <c r="BK264" s="220">
        <f>ROUND(I264*H264,2)</f>
        <v>0</v>
      </c>
      <c r="BL264" s="19" t="s">
        <v>264</v>
      </c>
      <c r="BM264" s="219" t="s">
        <v>1789</v>
      </c>
    </row>
    <row r="265" s="2" customFormat="1">
      <c r="A265" s="40"/>
      <c r="B265" s="41"/>
      <c r="C265" s="42"/>
      <c r="D265" s="221" t="s">
        <v>160</v>
      </c>
      <c r="E265" s="42"/>
      <c r="F265" s="222" t="s">
        <v>1788</v>
      </c>
      <c r="G265" s="42"/>
      <c r="H265" s="42"/>
      <c r="I265" s="223"/>
      <c r="J265" s="42"/>
      <c r="K265" s="42"/>
      <c r="L265" s="46"/>
      <c r="M265" s="224"/>
      <c r="N265" s="225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160</v>
      </c>
      <c r="AU265" s="19" t="s">
        <v>81</v>
      </c>
    </row>
    <row r="266" s="2" customFormat="1" ht="16.5" customHeight="1">
      <c r="A266" s="40"/>
      <c r="B266" s="41"/>
      <c r="C266" s="207" t="s">
        <v>659</v>
      </c>
      <c r="D266" s="207" t="s">
        <v>154</v>
      </c>
      <c r="E266" s="208" t="s">
        <v>1790</v>
      </c>
      <c r="F266" s="209" t="s">
        <v>1791</v>
      </c>
      <c r="G266" s="210" t="s">
        <v>237</v>
      </c>
      <c r="H266" s="211">
        <v>92.200000000000003</v>
      </c>
      <c r="I266" s="212"/>
      <c r="J266" s="213">
        <f>ROUND(I266*H266,2)</f>
        <v>0</v>
      </c>
      <c r="K266" s="214"/>
      <c r="L266" s="46"/>
      <c r="M266" s="215" t="s">
        <v>19</v>
      </c>
      <c r="N266" s="216" t="s">
        <v>42</v>
      </c>
      <c r="O266" s="86"/>
      <c r="P266" s="217">
        <f>O266*H266</f>
        <v>0</v>
      </c>
      <c r="Q266" s="217">
        <v>0</v>
      </c>
      <c r="R266" s="217">
        <f>Q266*H266</f>
        <v>0</v>
      </c>
      <c r="S266" s="217">
        <v>0</v>
      </c>
      <c r="T266" s="218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9" t="s">
        <v>264</v>
      </c>
      <c r="AT266" s="219" t="s">
        <v>154</v>
      </c>
      <c r="AU266" s="219" t="s">
        <v>81</v>
      </c>
      <c r="AY266" s="19" t="s">
        <v>152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19" t="s">
        <v>79</v>
      </c>
      <c r="BK266" s="220">
        <f>ROUND(I266*H266,2)</f>
        <v>0</v>
      </c>
      <c r="BL266" s="19" t="s">
        <v>264</v>
      </c>
      <c r="BM266" s="219" t="s">
        <v>1792</v>
      </c>
    </row>
    <row r="267" s="2" customFormat="1">
      <c r="A267" s="40"/>
      <c r="B267" s="41"/>
      <c r="C267" s="42"/>
      <c r="D267" s="221" t="s">
        <v>160</v>
      </c>
      <c r="E267" s="42"/>
      <c r="F267" s="222" t="s">
        <v>1791</v>
      </c>
      <c r="G267" s="42"/>
      <c r="H267" s="42"/>
      <c r="I267" s="223"/>
      <c r="J267" s="42"/>
      <c r="K267" s="42"/>
      <c r="L267" s="46"/>
      <c r="M267" s="224"/>
      <c r="N267" s="225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160</v>
      </c>
      <c r="AU267" s="19" t="s">
        <v>81</v>
      </c>
    </row>
    <row r="268" s="2" customFormat="1" ht="16.5" customHeight="1">
      <c r="A268" s="40"/>
      <c r="B268" s="41"/>
      <c r="C268" s="207" t="s">
        <v>663</v>
      </c>
      <c r="D268" s="207" t="s">
        <v>154</v>
      </c>
      <c r="E268" s="208" t="s">
        <v>1793</v>
      </c>
      <c r="F268" s="209" t="s">
        <v>1794</v>
      </c>
      <c r="G268" s="210" t="s">
        <v>1361</v>
      </c>
      <c r="H268" s="283"/>
      <c r="I268" s="212"/>
      <c r="J268" s="213">
        <f>ROUND(I268*H268,2)</f>
        <v>0</v>
      </c>
      <c r="K268" s="214"/>
      <c r="L268" s="46"/>
      <c r="M268" s="215" t="s">
        <v>19</v>
      </c>
      <c r="N268" s="216" t="s">
        <v>42</v>
      </c>
      <c r="O268" s="86"/>
      <c r="P268" s="217">
        <f>O268*H268</f>
        <v>0</v>
      </c>
      <c r="Q268" s="217">
        <v>0</v>
      </c>
      <c r="R268" s="217">
        <f>Q268*H268</f>
        <v>0</v>
      </c>
      <c r="S268" s="217">
        <v>0</v>
      </c>
      <c r="T268" s="218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9" t="s">
        <v>264</v>
      </c>
      <c r="AT268" s="219" t="s">
        <v>154</v>
      </c>
      <c r="AU268" s="219" t="s">
        <v>81</v>
      </c>
      <c r="AY268" s="19" t="s">
        <v>152</v>
      </c>
      <c r="BE268" s="220">
        <f>IF(N268="základní",J268,0)</f>
        <v>0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19" t="s">
        <v>79</v>
      </c>
      <c r="BK268" s="220">
        <f>ROUND(I268*H268,2)</f>
        <v>0</v>
      </c>
      <c r="BL268" s="19" t="s">
        <v>264</v>
      </c>
      <c r="BM268" s="219" t="s">
        <v>1795</v>
      </c>
    </row>
    <row r="269" s="2" customFormat="1">
      <c r="A269" s="40"/>
      <c r="B269" s="41"/>
      <c r="C269" s="42"/>
      <c r="D269" s="221" t="s">
        <v>160</v>
      </c>
      <c r="E269" s="42"/>
      <c r="F269" s="222" t="s">
        <v>1794</v>
      </c>
      <c r="G269" s="42"/>
      <c r="H269" s="42"/>
      <c r="I269" s="223"/>
      <c r="J269" s="42"/>
      <c r="K269" s="42"/>
      <c r="L269" s="46"/>
      <c r="M269" s="224"/>
      <c r="N269" s="225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160</v>
      </c>
      <c r="AU269" s="19" t="s">
        <v>81</v>
      </c>
    </row>
    <row r="270" s="12" customFormat="1" ht="22.8" customHeight="1">
      <c r="A270" s="12"/>
      <c r="B270" s="191"/>
      <c r="C270" s="192"/>
      <c r="D270" s="193" t="s">
        <v>70</v>
      </c>
      <c r="E270" s="205" t="s">
        <v>1796</v>
      </c>
      <c r="F270" s="205" t="s">
        <v>1797</v>
      </c>
      <c r="G270" s="192"/>
      <c r="H270" s="192"/>
      <c r="I270" s="195"/>
      <c r="J270" s="206">
        <f>BK270</f>
        <v>0</v>
      </c>
      <c r="K270" s="192"/>
      <c r="L270" s="197"/>
      <c r="M270" s="198"/>
      <c r="N270" s="199"/>
      <c r="O270" s="199"/>
      <c r="P270" s="200">
        <f>SUM(P271:P278)</f>
        <v>0</v>
      </c>
      <c r="Q270" s="199"/>
      <c r="R270" s="200">
        <f>SUM(R271:R278)</f>
        <v>0</v>
      </c>
      <c r="S270" s="199"/>
      <c r="T270" s="201">
        <f>SUM(T271:T278)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2" t="s">
        <v>81</v>
      </c>
      <c r="AT270" s="203" t="s">
        <v>70</v>
      </c>
      <c r="AU270" s="203" t="s">
        <v>79</v>
      </c>
      <c r="AY270" s="202" t="s">
        <v>152</v>
      </c>
      <c r="BK270" s="204">
        <f>SUM(BK271:BK278)</f>
        <v>0</v>
      </c>
    </row>
    <row r="271" s="2" customFormat="1" ht="16.5" customHeight="1">
      <c r="A271" s="40"/>
      <c r="B271" s="41"/>
      <c r="C271" s="207" t="s">
        <v>667</v>
      </c>
      <c r="D271" s="207" t="s">
        <v>154</v>
      </c>
      <c r="E271" s="208" t="s">
        <v>1798</v>
      </c>
      <c r="F271" s="209" t="s">
        <v>1799</v>
      </c>
      <c r="G271" s="210" t="s">
        <v>702</v>
      </c>
      <c r="H271" s="211">
        <v>1</v>
      </c>
      <c r="I271" s="212"/>
      <c r="J271" s="213">
        <f>ROUND(I271*H271,2)</f>
        <v>0</v>
      </c>
      <c r="K271" s="214"/>
      <c r="L271" s="46"/>
      <c r="M271" s="215" t="s">
        <v>19</v>
      </c>
      <c r="N271" s="216" t="s">
        <v>42</v>
      </c>
      <c r="O271" s="86"/>
      <c r="P271" s="217">
        <f>O271*H271</f>
        <v>0</v>
      </c>
      <c r="Q271" s="217">
        <v>0</v>
      </c>
      <c r="R271" s="217">
        <f>Q271*H271</f>
        <v>0</v>
      </c>
      <c r="S271" s="217">
        <v>0</v>
      </c>
      <c r="T271" s="218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9" t="s">
        <v>264</v>
      </c>
      <c r="AT271" s="219" t="s">
        <v>154</v>
      </c>
      <c r="AU271" s="219" t="s">
        <v>81</v>
      </c>
      <c r="AY271" s="19" t="s">
        <v>152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19" t="s">
        <v>79</v>
      </c>
      <c r="BK271" s="220">
        <f>ROUND(I271*H271,2)</f>
        <v>0</v>
      </c>
      <c r="BL271" s="19" t="s">
        <v>264</v>
      </c>
      <c r="BM271" s="219" t="s">
        <v>1800</v>
      </c>
    </row>
    <row r="272" s="2" customFormat="1">
      <c r="A272" s="40"/>
      <c r="B272" s="41"/>
      <c r="C272" s="42"/>
      <c r="D272" s="221" t="s">
        <v>160</v>
      </c>
      <c r="E272" s="42"/>
      <c r="F272" s="222" t="s">
        <v>1799</v>
      </c>
      <c r="G272" s="42"/>
      <c r="H272" s="42"/>
      <c r="I272" s="223"/>
      <c r="J272" s="42"/>
      <c r="K272" s="42"/>
      <c r="L272" s="46"/>
      <c r="M272" s="224"/>
      <c r="N272" s="225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160</v>
      </c>
      <c r="AU272" s="19" t="s">
        <v>81</v>
      </c>
    </row>
    <row r="273" s="2" customFormat="1" ht="24.15" customHeight="1">
      <c r="A273" s="40"/>
      <c r="B273" s="41"/>
      <c r="C273" s="207" t="s">
        <v>673</v>
      </c>
      <c r="D273" s="207" t="s">
        <v>154</v>
      </c>
      <c r="E273" s="208" t="s">
        <v>1652</v>
      </c>
      <c r="F273" s="209" t="s">
        <v>1801</v>
      </c>
      <c r="G273" s="210" t="s">
        <v>702</v>
      </c>
      <c r="H273" s="211">
        <v>1</v>
      </c>
      <c r="I273" s="212"/>
      <c r="J273" s="213">
        <f>ROUND(I273*H273,2)</f>
        <v>0</v>
      </c>
      <c r="K273" s="214"/>
      <c r="L273" s="46"/>
      <c r="M273" s="215" t="s">
        <v>19</v>
      </c>
      <c r="N273" s="216" t="s">
        <v>42</v>
      </c>
      <c r="O273" s="86"/>
      <c r="P273" s="217">
        <f>O273*H273</f>
        <v>0</v>
      </c>
      <c r="Q273" s="217">
        <v>0</v>
      </c>
      <c r="R273" s="217">
        <f>Q273*H273</f>
        <v>0</v>
      </c>
      <c r="S273" s="217">
        <v>0</v>
      </c>
      <c r="T273" s="218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9" t="s">
        <v>264</v>
      </c>
      <c r="AT273" s="219" t="s">
        <v>154</v>
      </c>
      <c r="AU273" s="219" t="s">
        <v>81</v>
      </c>
      <c r="AY273" s="19" t="s">
        <v>152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19" t="s">
        <v>79</v>
      </c>
      <c r="BK273" s="220">
        <f>ROUND(I273*H273,2)</f>
        <v>0</v>
      </c>
      <c r="BL273" s="19" t="s">
        <v>264</v>
      </c>
      <c r="BM273" s="219" t="s">
        <v>1802</v>
      </c>
    </row>
    <row r="274" s="2" customFormat="1">
      <c r="A274" s="40"/>
      <c r="B274" s="41"/>
      <c r="C274" s="42"/>
      <c r="D274" s="221" t="s">
        <v>160</v>
      </c>
      <c r="E274" s="42"/>
      <c r="F274" s="222" t="s">
        <v>1801</v>
      </c>
      <c r="G274" s="42"/>
      <c r="H274" s="42"/>
      <c r="I274" s="223"/>
      <c r="J274" s="42"/>
      <c r="K274" s="42"/>
      <c r="L274" s="46"/>
      <c r="M274" s="224"/>
      <c r="N274" s="225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160</v>
      </c>
      <c r="AU274" s="19" t="s">
        <v>81</v>
      </c>
    </row>
    <row r="275" s="2" customFormat="1" ht="16.5" customHeight="1">
      <c r="A275" s="40"/>
      <c r="B275" s="41"/>
      <c r="C275" s="207" t="s">
        <v>677</v>
      </c>
      <c r="D275" s="207" t="s">
        <v>154</v>
      </c>
      <c r="E275" s="208" t="s">
        <v>1803</v>
      </c>
      <c r="F275" s="209" t="s">
        <v>1804</v>
      </c>
      <c r="G275" s="210" t="s">
        <v>262</v>
      </c>
      <c r="H275" s="211">
        <v>3</v>
      </c>
      <c r="I275" s="212"/>
      <c r="J275" s="213">
        <f>ROUND(I275*H275,2)</f>
        <v>0</v>
      </c>
      <c r="K275" s="214"/>
      <c r="L275" s="46"/>
      <c r="M275" s="215" t="s">
        <v>19</v>
      </c>
      <c r="N275" s="216" t="s">
        <v>42</v>
      </c>
      <c r="O275" s="86"/>
      <c r="P275" s="217">
        <f>O275*H275</f>
        <v>0</v>
      </c>
      <c r="Q275" s="217">
        <v>0</v>
      </c>
      <c r="R275" s="217">
        <f>Q275*H275</f>
        <v>0</v>
      </c>
      <c r="S275" s="217">
        <v>0</v>
      </c>
      <c r="T275" s="218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9" t="s">
        <v>264</v>
      </c>
      <c r="AT275" s="219" t="s">
        <v>154</v>
      </c>
      <c r="AU275" s="219" t="s">
        <v>81</v>
      </c>
      <c r="AY275" s="19" t="s">
        <v>152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19" t="s">
        <v>79</v>
      </c>
      <c r="BK275" s="220">
        <f>ROUND(I275*H275,2)</f>
        <v>0</v>
      </c>
      <c r="BL275" s="19" t="s">
        <v>264</v>
      </c>
      <c r="BM275" s="219" t="s">
        <v>1805</v>
      </c>
    </row>
    <row r="276" s="2" customFormat="1">
      <c r="A276" s="40"/>
      <c r="B276" s="41"/>
      <c r="C276" s="42"/>
      <c r="D276" s="221" t="s">
        <v>160</v>
      </c>
      <c r="E276" s="42"/>
      <c r="F276" s="222" t="s">
        <v>1804</v>
      </c>
      <c r="G276" s="42"/>
      <c r="H276" s="42"/>
      <c r="I276" s="223"/>
      <c r="J276" s="42"/>
      <c r="K276" s="42"/>
      <c r="L276" s="46"/>
      <c r="M276" s="224"/>
      <c r="N276" s="225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160</v>
      </c>
      <c r="AU276" s="19" t="s">
        <v>81</v>
      </c>
    </row>
    <row r="277" s="2" customFormat="1" ht="16.5" customHeight="1">
      <c r="A277" s="40"/>
      <c r="B277" s="41"/>
      <c r="C277" s="207" t="s">
        <v>681</v>
      </c>
      <c r="D277" s="207" t="s">
        <v>154</v>
      </c>
      <c r="E277" s="208" t="s">
        <v>1806</v>
      </c>
      <c r="F277" s="209" t="s">
        <v>1807</v>
      </c>
      <c r="G277" s="210" t="s">
        <v>702</v>
      </c>
      <c r="H277" s="211">
        <v>1</v>
      </c>
      <c r="I277" s="212"/>
      <c r="J277" s="213">
        <f>ROUND(I277*H277,2)</f>
        <v>0</v>
      </c>
      <c r="K277" s="214"/>
      <c r="L277" s="46"/>
      <c r="M277" s="215" t="s">
        <v>19</v>
      </c>
      <c r="N277" s="216" t="s">
        <v>42</v>
      </c>
      <c r="O277" s="86"/>
      <c r="P277" s="217">
        <f>O277*H277</f>
        <v>0</v>
      </c>
      <c r="Q277" s="217">
        <v>0</v>
      </c>
      <c r="R277" s="217">
        <f>Q277*H277</f>
        <v>0</v>
      </c>
      <c r="S277" s="217">
        <v>0</v>
      </c>
      <c r="T277" s="218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9" t="s">
        <v>264</v>
      </c>
      <c r="AT277" s="219" t="s">
        <v>154</v>
      </c>
      <c r="AU277" s="219" t="s">
        <v>81</v>
      </c>
      <c r="AY277" s="19" t="s">
        <v>152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19" t="s">
        <v>79</v>
      </c>
      <c r="BK277" s="220">
        <f>ROUND(I277*H277,2)</f>
        <v>0</v>
      </c>
      <c r="BL277" s="19" t="s">
        <v>264</v>
      </c>
      <c r="BM277" s="219" t="s">
        <v>1808</v>
      </c>
    </row>
    <row r="278" s="2" customFormat="1">
      <c r="A278" s="40"/>
      <c r="B278" s="41"/>
      <c r="C278" s="42"/>
      <c r="D278" s="221" t="s">
        <v>160</v>
      </c>
      <c r="E278" s="42"/>
      <c r="F278" s="222" t="s">
        <v>1807</v>
      </c>
      <c r="G278" s="42"/>
      <c r="H278" s="42"/>
      <c r="I278" s="223"/>
      <c r="J278" s="42"/>
      <c r="K278" s="42"/>
      <c r="L278" s="46"/>
      <c r="M278" s="224"/>
      <c r="N278" s="225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160</v>
      </c>
      <c r="AU278" s="19" t="s">
        <v>81</v>
      </c>
    </row>
    <row r="279" s="12" customFormat="1" ht="22.8" customHeight="1">
      <c r="A279" s="12"/>
      <c r="B279" s="191"/>
      <c r="C279" s="192"/>
      <c r="D279" s="193" t="s">
        <v>70</v>
      </c>
      <c r="E279" s="205" t="s">
        <v>1809</v>
      </c>
      <c r="F279" s="205" t="s">
        <v>1810</v>
      </c>
      <c r="G279" s="192"/>
      <c r="H279" s="192"/>
      <c r="I279" s="195"/>
      <c r="J279" s="206">
        <f>BK279</f>
        <v>0</v>
      </c>
      <c r="K279" s="192"/>
      <c r="L279" s="197"/>
      <c r="M279" s="198"/>
      <c r="N279" s="199"/>
      <c r="O279" s="199"/>
      <c r="P279" s="200">
        <f>SUM(P280:P363)</f>
        <v>0</v>
      </c>
      <c r="Q279" s="199"/>
      <c r="R279" s="200">
        <f>SUM(R280:R363)</f>
        <v>0.051929999999999997</v>
      </c>
      <c r="S279" s="199"/>
      <c r="T279" s="201">
        <f>SUM(T280:T363)</f>
        <v>0.022399999999999996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2" t="s">
        <v>81</v>
      </c>
      <c r="AT279" s="203" t="s">
        <v>70</v>
      </c>
      <c r="AU279" s="203" t="s">
        <v>79</v>
      </c>
      <c r="AY279" s="202" t="s">
        <v>152</v>
      </c>
      <c r="BK279" s="204">
        <f>SUM(BK280:BK363)</f>
        <v>0</v>
      </c>
    </row>
    <row r="280" s="2" customFormat="1" ht="16.5" customHeight="1">
      <c r="A280" s="40"/>
      <c r="B280" s="41"/>
      <c r="C280" s="207" t="s">
        <v>690</v>
      </c>
      <c r="D280" s="207" t="s">
        <v>154</v>
      </c>
      <c r="E280" s="208" t="s">
        <v>1811</v>
      </c>
      <c r="F280" s="209" t="s">
        <v>1812</v>
      </c>
      <c r="G280" s="210" t="s">
        <v>702</v>
      </c>
      <c r="H280" s="211">
        <v>3</v>
      </c>
      <c r="I280" s="212"/>
      <c r="J280" s="213">
        <f>ROUND(I280*H280,2)</f>
        <v>0</v>
      </c>
      <c r="K280" s="214"/>
      <c r="L280" s="46"/>
      <c r="M280" s="215" t="s">
        <v>19</v>
      </c>
      <c r="N280" s="216" t="s">
        <v>42</v>
      </c>
      <c r="O280" s="86"/>
      <c r="P280" s="217">
        <f>O280*H280</f>
        <v>0</v>
      </c>
      <c r="Q280" s="217">
        <v>0.016969999999999999</v>
      </c>
      <c r="R280" s="217">
        <f>Q280*H280</f>
        <v>0.050909999999999997</v>
      </c>
      <c r="S280" s="217">
        <v>0</v>
      </c>
      <c r="T280" s="218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9" t="s">
        <v>264</v>
      </c>
      <c r="AT280" s="219" t="s">
        <v>154</v>
      </c>
      <c r="AU280" s="219" t="s">
        <v>81</v>
      </c>
      <c r="AY280" s="19" t="s">
        <v>152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19" t="s">
        <v>79</v>
      </c>
      <c r="BK280" s="220">
        <f>ROUND(I280*H280,2)</f>
        <v>0</v>
      </c>
      <c r="BL280" s="19" t="s">
        <v>264</v>
      </c>
      <c r="BM280" s="219" t="s">
        <v>1813</v>
      </c>
    </row>
    <row r="281" s="2" customFormat="1">
      <c r="A281" s="40"/>
      <c r="B281" s="41"/>
      <c r="C281" s="42"/>
      <c r="D281" s="221" t="s">
        <v>160</v>
      </c>
      <c r="E281" s="42"/>
      <c r="F281" s="222" t="s">
        <v>1814</v>
      </c>
      <c r="G281" s="42"/>
      <c r="H281" s="42"/>
      <c r="I281" s="223"/>
      <c r="J281" s="42"/>
      <c r="K281" s="42"/>
      <c r="L281" s="46"/>
      <c r="M281" s="224"/>
      <c r="N281" s="225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160</v>
      </c>
      <c r="AU281" s="19" t="s">
        <v>81</v>
      </c>
    </row>
    <row r="282" s="2" customFormat="1">
      <c r="A282" s="40"/>
      <c r="B282" s="41"/>
      <c r="C282" s="42"/>
      <c r="D282" s="226" t="s">
        <v>162</v>
      </c>
      <c r="E282" s="42"/>
      <c r="F282" s="227" t="s">
        <v>1815</v>
      </c>
      <c r="G282" s="42"/>
      <c r="H282" s="42"/>
      <c r="I282" s="223"/>
      <c r="J282" s="42"/>
      <c r="K282" s="42"/>
      <c r="L282" s="46"/>
      <c r="M282" s="224"/>
      <c r="N282" s="225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162</v>
      </c>
      <c r="AU282" s="19" t="s">
        <v>81</v>
      </c>
    </row>
    <row r="283" s="2" customFormat="1" ht="16.5" customHeight="1">
      <c r="A283" s="40"/>
      <c r="B283" s="41"/>
      <c r="C283" s="207" t="s">
        <v>694</v>
      </c>
      <c r="D283" s="207" t="s">
        <v>154</v>
      </c>
      <c r="E283" s="208" t="s">
        <v>1816</v>
      </c>
      <c r="F283" s="209" t="s">
        <v>1817</v>
      </c>
      <c r="G283" s="210" t="s">
        <v>262</v>
      </c>
      <c r="H283" s="211">
        <v>3</v>
      </c>
      <c r="I283" s="212"/>
      <c r="J283" s="213">
        <f>ROUND(I283*H283,2)</f>
        <v>0</v>
      </c>
      <c r="K283" s="214"/>
      <c r="L283" s="46"/>
      <c r="M283" s="215" t="s">
        <v>19</v>
      </c>
      <c r="N283" s="216" t="s">
        <v>42</v>
      </c>
      <c r="O283" s="86"/>
      <c r="P283" s="217">
        <f>O283*H283</f>
        <v>0</v>
      </c>
      <c r="Q283" s="217">
        <v>0</v>
      </c>
      <c r="R283" s="217">
        <f>Q283*H283</f>
        <v>0</v>
      </c>
      <c r="S283" s="217">
        <v>0</v>
      </c>
      <c r="T283" s="218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9" t="s">
        <v>264</v>
      </c>
      <c r="AT283" s="219" t="s">
        <v>154</v>
      </c>
      <c r="AU283" s="219" t="s">
        <v>81</v>
      </c>
      <c r="AY283" s="19" t="s">
        <v>152</v>
      </c>
      <c r="BE283" s="220">
        <f>IF(N283="základní",J283,0)</f>
        <v>0</v>
      </c>
      <c r="BF283" s="220">
        <f>IF(N283="snížená",J283,0)</f>
        <v>0</v>
      </c>
      <c r="BG283" s="220">
        <f>IF(N283="zákl. přenesená",J283,0)</f>
        <v>0</v>
      </c>
      <c r="BH283" s="220">
        <f>IF(N283="sníž. přenesená",J283,0)</f>
        <v>0</v>
      </c>
      <c r="BI283" s="220">
        <f>IF(N283="nulová",J283,0)</f>
        <v>0</v>
      </c>
      <c r="BJ283" s="19" t="s">
        <v>79</v>
      </c>
      <c r="BK283" s="220">
        <f>ROUND(I283*H283,2)</f>
        <v>0</v>
      </c>
      <c r="BL283" s="19" t="s">
        <v>264</v>
      </c>
      <c r="BM283" s="219" t="s">
        <v>1818</v>
      </c>
    </row>
    <row r="284" s="2" customFormat="1">
      <c r="A284" s="40"/>
      <c r="B284" s="41"/>
      <c r="C284" s="42"/>
      <c r="D284" s="221" t="s">
        <v>160</v>
      </c>
      <c r="E284" s="42"/>
      <c r="F284" s="222" t="s">
        <v>1817</v>
      </c>
      <c r="G284" s="42"/>
      <c r="H284" s="42"/>
      <c r="I284" s="223"/>
      <c r="J284" s="42"/>
      <c r="K284" s="42"/>
      <c r="L284" s="46"/>
      <c r="M284" s="224"/>
      <c r="N284" s="225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160</v>
      </c>
      <c r="AU284" s="19" t="s">
        <v>81</v>
      </c>
    </row>
    <row r="285" s="2" customFormat="1" ht="24.15" customHeight="1">
      <c r="A285" s="40"/>
      <c r="B285" s="41"/>
      <c r="C285" s="207" t="s">
        <v>699</v>
      </c>
      <c r="D285" s="207" t="s">
        <v>154</v>
      </c>
      <c r="E285" s="208" t="s">
        <v>1819</v>
      </c>
      <c r="F285" s="209" t="s">
        <v>1820</v>
      </c>
      <c r="G285" s="210" t="s">
        <v>702</v>
      </c>
      <c r="H285" s="211">
        <v>6</v>
      </c>
      <c r="I285" s="212"/>
      <c r="J285" s="213">
        <f>ROUND(I285*H285,2)</f>
        <v>0</v>
      </c>
      <c r="K285" s="214"/>
      <c r="L285" s="46"/>
      <c r="M285" s="215" t="s">
        <v>19</v>
      </c>
      <c r="N285" s="216" t="s">
        <v>42</v>
      </c>
      <c r="O285" s="86"/>
      <c r="P285" s="217">
        <f>O285*H285</f>
        <v>0</v>
      </c>
      <c r="Q285" s="217">
        <v>0</v>
      </c>
      <c r="R285" s="217">
        <f>Q285*H285</f>
        <v>0</v>
      </c>
      <c r="S285" s="217">
        <v>0</v>
      </c>
      <c r="T285" s="218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9" t="s">
        <v>264</v>
      </c>
      <c r="AT285" s="219" t="s">
        <v>154</v>
      </c>
      <c r="AU285" s="219" t="s">
        <v>81</v>
      </c>
      <c r="AY285" s="19" t="s">
        <v>152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19" t="s">
        <v>79</v>
      </c>
      <c r="BK285" s="220">
        <f>ROUND(I285*H285,2)</f>
        <v>0</v>
      </c>
      <c r="BL285" s="19" t="s">
        <v>264</v>
      </c>
      <c r="BM285" s="219" t="s">
        <v>1821</v>
      </c>
    </row>
    <row r="286" s="2" customFormat="1">
      <c r="A286" s="40"/>
      <c r="B286" s="41"/>
      <c r="C286" s="42"/>
      <c r="D286" s="221" t="s">
        <v>160</v>
      </c>
      <c r="E286" s="42"/>
      <c r="F286" s="222" t="s">
        <v>1820</v>
      </c>
      <c r="G286" s="42"/>
      <c r="H286" s="42"/>
      <c r="I286" s="223"/>
      <c r="J286" s="42"/>
      <c r="K286" s="42"/>
      <c r="L286" s="46"/>
      <c r="M286" s="224"/>
      <c r="N286" s="225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160</v>
      </c>
      <c r="AU286" s="19" t="s">
        <v>81</v>
      </c>
    </row>
    <row r="287" s="2" customFormat="1" ht="16.5" customHeight="1">
      <c r="A287" s="40"/>
      <c r="B287" s="41"/>
      <c r="C287" s="207" t="s">
        <v>706</v>
      </c>
      <c r="D287" s="207" t="s">
        <v>154</v>
      </c>
      <c r="E287" s="208" t="s">
        <v>1822</v>
      </c>
      <c r="F287" s="209" t="s">
        <v>1823</v>
      </c>
      <c r="G287" s="210" t="s">
        <v>702</v>
      </c>
      <c r="H287" s="211">
        <v>6</v>
      </c>
      <c r="I287" s="212"/>
      <c r="J287" s="213">
        <f>ROUND(I287*H287,2)</f>
        <v>0</v>
      </c>
      <c r="K287" s="214"/>
      <c r="L287" s="46"/>
      <c r="M287" s="215" t="s">
        <v>19</v>
      </c>
      <c r="N287" s="216" t="s">
        <v>42</v>
      </c>
      <c r="O287" s="86"/>
      <c r="P287" s="217">
        <f>O287*H287</f>
        <v>0</v>
      </c>
      <c r="Q287" s="217">
        <v>0</v>
      </c>
      <c r="R287" s="217">
        <f>Q287*H287</f>
        <v>0</v>
      </c>
      <c r="S287" s="217">
        <v>0</v>
      </c>
      <c r="T287" s="218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9" t="s">
        <v>264</v>
      </c>
      <c r="AT287" s="219" t="s">
        <v>154</v>
      </c>
      <c r="AU287" s="219" t="s">
        <v>81</v>
      </c>
      <c r="AY287" s="19" t="s">
        <v>152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19" t="s">
        <v>79</v>
      </c>
      <c r="BK287" s="220">
        <f>ROUND(I287*H287,2)</f>
        <v>0</v>
      </c>
      <c r="BL287" s="19" t="s">
        <v>264</v>
      </c>
      <c r="BM287" s="219" t="s">
        <v>1824</v>
      </c>
    </row>
    <row r="288" s="2" customFormat="1">
      <c r="A288" s="40"/>
      <c r="B288" s="41"/>
      <c r="C288" s="42"/>
      <c r="D288" s="221" t="s">
        <v>160</v>
      </c>
      <c r="E288" s="42"/>
      <c r="F288" s="222" t="s">
        <v>1823</v>
      </c>
      <c r="G288" s="42"/>
      <c r="H288" s="42"/>
      <c r="I288" s="223"/>
      <c r="J288" s="42"/>
      <c r="K288" s="42"/>
      <c r="L288" s="46"/>
      <c r="M288" s="224"/>
      <c r="N288" s="225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160</v>
      </c>
      <c r="AU288" s="19" t="s">
        <v>81</v>
      </c>
    </row>
    <row r="289" s="2" customFormat="1" ht="16.5" customHeight="1">
      <c r="A289" s="40"/>
      <c r="B289" s="41"/>
      <c r="C289" s="207" t="s">
        <v>710</v>
      </c>
      <c r="D289" s="207" t="s">
        <v>154</v>
      </c>
      <c r="E289" s="208" t="s">
        <v>1825</v>
      </c>
      <c r="F289" s="209" t="s">
        <v>1826</v>
      </c>
      <c r="G289" s="210" t="s">
        <v>262</v>
      </c>
      <c r="H289" s="211">
        <v>6</v>
      </c>
      <c r="I289" s="212"/>
      <c r="J289" s="213">
        <f>ROUND(I289*H289,2)</f>
        <v>0</v>
      </c>
      <c r="K289" s="214"/>
      <c r="L289" s="46"/>
      <c r="M289" s="215" t="s">
        <v>19</v>
      </c>
      <c r="N289" s="216" t="s">
        <v>42</v>
      </c>
      <c r="O289" s="86"/>
      <c r="P289" s="217">
        <f>O289*H289</f>
        <v>0</v>
      </c>
      <c r="Q289" s="217">
        <v>0</v>
      </c>
      <c r="R289" s="217">
        <f>Q289*H289</f>
        <v>0</v>
      </c>
      <c r="S289" s="217">
        <v>0</v>
      </c>
      <c r="T289" s="218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9" t="s">
        <v>264</v>
      </c>
      <c r="AT289" s="219" t="s">
        <v>154</v>
      </c>
      <c r="AU289" s="219" t="s">
        <v>81</v>
      </c>
      <c r="AY289" s="19" t="s">
        <v>152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19" t="s">
        <v>79</v>
      </c>
      <c r="BK289" s="220">
        <f>ROUND(I289*H289,2)</f>
        <v>0</v>
      </c>
      <c r="BL289" s="19" t="s">
        <v>264</v>
      </c>
      <c r="BM289" s="219" t="s">
        <v>1827</v>
      </c>
    </row>
    <row r="290" s="2" customFormat="1">
      <c r="A290" s="40"/>
      <c r="B290" s="41"/>
      <c r="C290" s="42"/>
      <c r="D290" s="221" t="s">
        <v>160</v>
      </c>
      <c r="E290" s="42"/>
      <c r="F290" s="222" t="s">
        <v>1826</v>
      </c>
      <c r="G290" s="42"/>
      <c r="H290" s="42"/>
      <c r="I290" s="223"/>
      <c r="J290" s="42"/>
      <c r="K290" s="42"/>
      <c r="L290" s="46"/>
      <c r="M290" s="224"/>
      <c r="N290" s="225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160</v>
      </c>
      <c r="AU290" s="19" t="s">
        <v>81</v>
      </c>
    </row>
    <row r="291" s="2" customFormat="1" ht="16.5" customHeight="1">
      <c r="A291" s="40"/>
      <c r="B291" s="41"/>
      <c r="C291" s="207" t="s">
        <v>714</v>
      </c>
      <c r="D291" s="207" t="s">
        <v>154</v>
      </c>
      <c r="E291" s="208" t="s">
        <v>1828</v>
      </c>
      <c r="F291" s="209" t="s">
        <v>1829</v>
      </c>
      <c r="G291" s="210" t="s">
        <v>262</v>
      </c>
      <c r="H291" s="211">
        <v>6</v>
      </c>
      <c r="I291" s="212"/>
      <c r="J291" s="213">
        <f>ROUND(I291*H291,2)</f>
        <v>0</v>
      </c>
      <c r="K291" s="214"/>
      <c r="L291" s="46"/>
      <c r="M291" s="215" t="s">
        <v>19</v>
      </c>
      <c r="N291" s="216" t="s">
        <v>42</v>
      </c>
      <c r="O291" s="86"/>
      <c r="P291" s="217">
        <f>O291*H291</f>
        <v>0</v>
      </c>
      <c r="Q291" s="217">
        <v>0</v>
      </c>
      <c r="R291" s="217">
        <f>Q291*H291</f>
        <v>0</v>
      </c>
      <c r="S291" s="217">
        <v>0</v>
      </c>
      <c r="T291" s="218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9" t="s">
        <v>264</v>
      </c>
      <c r="AT291" s="219" t="s">
        <v>154</v>
      </c>
      <c r="AU291" s="219" t="s">
        <v>81</v>
      </c>
      <c r="AY291" s="19" t="s">
        <v>152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19" t="s">
        <v>79</v>
      </c>
      <c r="BK291" s="220">
        <f>ROUND(I291*H291,2)</f>
        <v>0</v>
      </c>
      <c r="BL291" s="19" t="s">
        <v>264</v>
      </c>
      <c r="BM291" s="219" t="s">
        <v>1830</v>
      </c>
    </row>
    <row r="292" s="2" customFormat="1">
      <c r="A292" s="40"/>
      <c r="B292" s="41"/>
      <c r="C292" s="42"/>
      <c r="D292" s="221" t="s">
        <v>160</v>
      </c>
      <c r="E292" s="42"/>
      <c r="F292" s="222" t="s">
        <v>1829</v>
      </c>
      <c r="G292" s="42"/>
      <c r="H292" s="42"/>
      <c r="I292" s="223"/>
      <c r="J292" s="42"/>
      <c r="K292" s="42"/>
      <c r="L292" s="46"/>
      <c r="M292" s="224"/>
      <c r="N292" s="225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160</v>
      </c>
      <c r="AU292" s="19" t="s">
        <v>81</v>
      </c>
    </row>
    <row r="293" s="2" customFormat="1" ht="16.5" customHeight="1">
      <c r="A293" s="40"/>
      <c r="B293" s="41"/>
      <c r="C293" s="207" t="s">
        <v>718</v>
      </c>
      <c r="D293" s="207" t="s">
        <v>154</v>
      </c>
      <c r="E293" s="208" t="s">
        <v>1831</v>
      </c>
      <c r="F293" s="209" t="s">
        <v>1832</v>
      </c>
      <c r="G293" s="210" t="s">
        <v>237</v>
      </c>
      <c r="H293" s="211">
        <v>80</v>
      </c>
      <c r="I293" s="212"/>
      <c r="J293" s="213">
        <f>ROUND(I293*H293,2)</f>
        <v>0</v>
      </c>
      <c r="K293" s="214"/>
      <c r="L293" s="46"/>
      <c r="M293" s="215" t="s">
        <v>19</v>
      </c>
      <c r="N293" s="216" t="s">
        <v>42</v>
      </c>
      <c r="O293" s="86"/>
      <c r="P293" s="217">
        <f>O293*H293</f>
        <v>0</v>
      </c>
      <c r="Q293" s="217">
        <v>0</v>
      </c>
      <c r="R293" s="217">
        <f>Q293*H293</f>
        <v>0</v>
      </c>
      <c r="S293" s="217">
        <v>0.00027999999999999998</v>
      </c>
      <c r="T293" s="218">
        <f>S293*H293</f>
        <v>0.022399999999999996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9" t="s">
        <v>264</v>
      </c>
      <c r="AT293" s="219" t="s">
        <v>154</v>
      </c>
      <c r="AU293" s="219" t="s">
        <v>81</v>
      </c>
      <c r="AY293" s="19" t="s">
        <v>152</v>
      </c>
      <c r="BE293" s="220">
        <f>IF(N293="základní",J293,0)</f>
        <v>0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19" t="s">
        <v>79</v>
      </c>
      <c r="BK293" s="220">
        <f>ROUND(I293*H293,2)</f>
        <v>0</v>
      </c>
      <c r="BL293" s="19" t="s">
        <v>264</v>
      </c>
      <c r="BM293" s="219" t="s">
        <v>1833</v>
      </c>
    </row>
    <row r="294" s="2" customFormat="1">
      <c r="A294" s="40"/>
      <c r="B294" s="41"/>
      <c r="C294" s="42"/>
      <c r="D294" s="221" t="s">
        <v>160</v>
      </c>
      <c r="E294" s="42"/>
      <c r="F294" s="222" t="s">
        <v>1834</v>
      </c>
      <c r="G294" s="42"/>
      <c r="H294" s="42"/>
      <c r="I294" s="223"/>
      <c r="J294" s="42"/>
      <c r="K294" s="42"/>
      <c r="L294" s="46"/>
      <c r="M294" s="224"/>
      <c r="N294" s="225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160</v>
      </c>
      <c r="AU294" s="19" t="s">
        <v>81</v>
      </c>
    </row>
    <row r="295" s="2" customFormat="1">
      <c r="A295" s="40"/>
      <c r="B295" s="41"/>
      <c r="C295" s="42"/>
      <c r="D295" s="226" t="s">
        <v>162</v>
      </c>
      <c r="E295" s="42"/>
      <c r="F295" s="227" t="s">
        <v>1835</v>
      </c>
      <c r="G295" s="42"/>
      <c r="H295" s="42"/>
      <c r="I295" s="223"/>
      <c r="J295" s="42"/>
      <c r="K295" s="42"/>
      <c r="L295" s="46"/>
      <c r="M295" s="224"/>
      <c r="N295" s="225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162</v>
      </c>
      <c r="AU295" s="19" t="s">
        <v>81</v>
      </c>
    </row>
    <row r="296" s="2" customFormat="1" ht="16.5" customHeight="1">
      <c r="A296" s="40"/>
      <c r="B296" s="41"/>
      <c r="C296" s="207" t="s">
        <v>724</v>
      </c>
      <c r="D296" s="207" t="s">
        <v>154</v>
      </c>
      <c r="E296" s="208" t="s">
        <v>1836</v>
      </c>
      <c r="F296" s="209" t="s">
        <v>1837</v>
      </c>
      <c r="G296" s="210" t="s">
        <v>262</v>
      </c>
      <c r="H296" s="211">
        <v>14</v>
      </c>
      <c r="I296" s="212"/>
      <c r="J296" s="213">
        <f>ROUND(I296*H296,2)</f>
        <v>0</v>
      </c>
      <c r="K296" s="214"/>
      <c r="L296" s="46"/>
      <c r="M296" s="215" t="s">
        <v>19</v>
      </c>
      <c r="N296" s="216" t="s">
        <v>42</v>
      </c>
      <c r="O296" s="86"/>
      <c r="P296" s="217">
        <f>O296*H296</f>
        <v>0</v>
      </c>
      <c r="Q296" s="217">
        <v>0</v>
      </c>
      <c r="R296" s="217">
        <f>Q296*H296</f>
        <v>0</v>
      </c>
      <c r="S296" s="217">
        <v>0</v>
      </c>
      <c r="T296" s="218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9" t="s">
        <v>264</v>
      </c>
      <c r="AT296" s="219" t="s">
        <v>154</v>
      </c>
      <c r="AU296" s="219" t="s">
        <v>81</v>
      </c>
      <c r="AY296" s="19" t="s">
        <v>152</v>
      </c>
      <c r="BE296" s="220">
        <f>IF(N296="základní",J296,0)</f>
        <v>0</v>
      </c>
      <c r="BF296" s="220">
        <f>IF(N296="snížená",J296,0)</f>
        <v>0</v>
      </c>
      <c r="BG296" s="220">
        <f>IF(N296="zákl. přenesená",J296,0)</f>
        <v>0</v>
      </c>
      <c r="BH296" s="220">
        <f>IF(N296="sníž. přenesená",J296,0)</f>
        <v>0</v>
      </c>
      <c r="BI296" s="220">
        <f>IF(N296="nulová",J296,0)</f>
        <v>0</v>
      </c>
      <c r="BJ296" s="19" t="s">
        <v>79</v>
      </c>
      <c r="BK296" s="220">
        <f>ROUND(I296*H296,2)</f>
        <v>0</v>
      </c>
      <c r="BL296" s="19" t="s">
        <v>264</v>
      </c>
      <c r="BM296" s="219" t="s">
        <v>1838</v>
      </c>
    </row>
    <row r="297" s="2" customFormat="1">
      <c r="A297" s="40"/>
      <c r="B297" s="41"/>
      <c r="C297" s="42"/>
      <c r="D297" s="221" t="s">
        <v>160</v>
      </c>
      <c r="E297" s="42"/>
      <c r="F297" s="222" t="s">
        <v>1837</v>
      </c>
      <c r="G297" s="42"/>
      <c r="H297" s="42"/>
      <c r="I297" s="223"/>
      <c r="J297" s="42"/>
      <c r="K297" s="42"/>
      <c r="L297" s="46"/>
      <c r="M297" s="224"/>
      <c r="N297" s="225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160</v>
      </c>
      <c r="AU297" s="19" t="s">
        <v>81</v>
      </c>
    </row>
    <row r="298" s="2" customFormat="1" ht="16.5" customHeight="1">
      <c r="A298" s="40"/>
      <c r="B298" s="41"/>
      <c r="C298" s="207" t="s">
        <v>732</v>
      </c>
      <c r="D298" s="207" t="s">
        <v>154</v>
      </c>
      <c r="E298" s="208" t="s">
        <v>1839</v>
      </c>
      <c r="F298" s="209" t="s">
        <v>1840</v>
      </c>
      <c r="G298" s="210" t="s">
        <v>702</v>
      </c>
      <c r="H298" s="211">
        <v>6</v>
      </c>
      <c r="I298" s="212"/>
      <c r="J298" s="213">
        <f>ROUND(I298*H298,2)</f>
        <v>0</v>
      </c>
      <c r="K298" s="214"/>
      <c r="L298" s="46"/>
      <c r="M298" s="215" t="s">
        <v>19</v>
      </c>
      <c r="N298" s="216" t="s">
        <v>42</v>
      </c>
      <c r="O298" s="86"/>
      <c r="P298" s="217">
        <f>O298*H298</f>
        <v>0</v>
      </c>
      <c r="Q298" s="217">
        <v>0</v>
      </c>
      <c r="R298" s="217">
        <f>Q298*H298</f>
        <v>0</v>
      </c>
      <c r="S298" s="217">
        <v>0</v>
      </c>
      <c r="T298" s="218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9" t="s">
        <v>264</v>
      </c>
      <c r="AT298" s="219" t="s">
        <v>154</v>
      </c>
      <c r="AU298" s="219" t="s">
        <v>81</v>
      </c>
      <c r="AY298" s="19" t="s">
        <v>152</v>
      </c>
      <c r="BE298" s="220">
        <f>IF(N298="základní",J298,0)</f>
        <v>0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19" t="s">
        <v>79</v>
      </c>
      <c r="BK298" s="220">
        <f>ROUND(I298*H298,2)</f>
        <v>0</v>
      </c>
      <c r="BL298" s="19" t="s">
        <v>264</v>
      </c>
      <c r="BM298" s="219" t="s">
        <v>1841</v>
      </c>
    </row>
    <row r="299" s="2" customFormat="1">
      <c r="A299" s="40"/>
      <c r="B299" s="41"/>
      <c r="C299" s="42"/>
      <c r="D299" s="221" t="s">
        <v>160</v>
      </c>
      <c r="E299" s="42"/>
      <c r="F299" s="222" t="s">
        <v>1840</v>
      </c>
      <c r="G299" s="42"/>
      <c r="H299" s="42"/>
      <c r="I299" s="223"/>
      <c r="J299" s="42"/>
      <c r="K299" s="42"/>
      <c r="L299" s="46"/>
      <c r="M299" s="224"/>
      <c r="N299" s="225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160</v>
      </c>
      <c r="AU299" s="19" t="s">
        <v>81</v>
      </c>
    </row>
    <row r="300" s="2" customFormat="1" ht="16.5" customHeight="1">
      <c r="A300" s="40"/>
      <c r="B300" s="41"/>
      <c r="C300" s="207" t="s">
        <v>736</v>
      </c>
      <c r="D300" s="207" t="s">
        <v>154</v>
      </c>
      <c r="E300" s="208" t="s">
        <v>1842</v>
      </c>
      <c r="F300" s="209" t="s">
        <v>1843</v>
      </c>
      <c r="G300" s="210" t="s">
        <v>702</v>
      </c>
      <c r="H300" s="211">
        <v>1</v>
      </c>
      <c r="I300" s="212"/>
      <c r="J300" s="213">
        <f>ROUND(I300*H300,2)</f>
        <v>0</v>
      </c>
      <c r="K300" s="214"/>
      <c r="L300" s="46"/>
      <c r="M300" s="215" t="s">
        <v>19</v>
      </c>
      <c r="N300" s="216" t="s">
        <v>42</v>
      </c>
      <c r="O300" s="86"/>
      <c r="P300" s="217">
        <f>O300*H300</f>
        <v>0</v>
      </c>
      <c r="Q300" s="217">
        <v>0</v>
      </c>
      <c r="R300" s="217">
        <f>Q300*H300</f>
        <v>0</v>
      </c>
      <c r="S300" s="217">
        <v>0</v>
      </c>
      <c r="T300" s="218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9" t="s">
        <v>264</v>
      </c>
      <c r="AT300" s="219" t="s">
        <v>154</v>
      </c>
      <c r="AU300" s="219" t="s">
        <v>81</v>
      </c>
      <c r="AY300" s="19" t="s">
        <v>152</v>
      </c>
      <c r="BE300" s="220">
        <f>IF(N300="základní",J300,0)</f>
        <v>0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19" t="s">
        <v>79</v>
      </c>
      <c r="BK300" s="220">
        <f>ROUND(I300*H300,2)</f>
        <v>0</v>
      </c>
      <c r="BL300" s="19" t="s">
        <v>264</v>
      </c>
      <c r="BM300" s="219" t="s">
        <v>1844</v>
      </c>
    </row>
    <row r="301" s="2" customFormat="1">
      <c r="A301" s="40"/>
      <c r="B301" s="41"/>
      <c r="C301" s="42"/>
      <c r="D301" s="221" t="s">
        <v>160</v>
      </c>
      <c r="E301" s="42"/>
      <c r="F301" s="222" t="s">
        <v>1845</v>
      </c>
      <c r="G301" s="42"/>
      <c r="H301" s="42"/>
      <c r="I301" s="223"/>
      <c r="J301" s="42"/>
      <c r="K301" s="42"/>
      <c r="L301" s="46"/>
      <c r="M301" s="224"/>
      <c r="N301" s="225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160</v>
      </c>
      <c r="AU301" s="19" t="s">
        <v>81</v>
      </c>
    </row>
    <row r="302" s="2" customFormat="1" ht="16.5" customHeight="1">
      <c r="A302" s="40"/>
      <c r="B302" s="41"/>
      <c r="C302" s="207" t="s">
        <v>742</v>
      </c>
      <c r="D302" s="207" t="s">
        <v>154</v>
      </c>
      <c r="E302" s="208" t="s">
        <v>1846</v>
      </c>
      <c r="F302" s="209" t="s">
        <v>1847</v>
      </c>
      <c r="G302" s="210" t="s">
        <v>702</v>
      </c>
      <c r="H302" s="211">
        <v>1</v>
      </c>
      <c r="I302" s="212"/>
      <c r="J302" s="213">
        <f>ROUND(I302*H302,2)</f>
        <v>0</v>
      </c>
      <c r="K302" s="214"/>
      <c r="L302" s="46"/>
      <c r="M302" s="215" t="s">
        <v>19</v>
      </c>
      <c r="N302" s="216" t="s">
        <v>42</v>
      </c>
      <c r="O302" s="86"/>
      <c r="P302" s="217">
        <f>O302*H302</f>
        <v>0</v>
      </c>
      <c r="Q302" s="217">
        <v>0</v>
      </c>
      <c r="R302" s="217">
        <f>Q302*H302</f>
        <v>0</v>
      </c>
      <c r="S302" s="217">
        <v>0</v>
      </c>
      <c r="T302" s="218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9" t="s">
        <v>264</v>
      </c>
      <c r="AT302" s="219" t="s">
        <v>154</v>
      </c>
      <c r="AU302" s="219" t="s">
        <v>81</v>
      </c>
      <c r="AY302" s="19" t="s">
        <v>152</v>
      </c>
      <c r="BE302" s="220">
        <f>IF(N302="základní",J302,0)</f>
        <v>0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19" t="s">
        <v>79</v>
      </c>
      <c r="BK302" s="220">
        <f>ROUND(I302*H302,2)</f>
        <v>0</v>
      </c>
      <c r="BL302" s="19" t="s">
        <v>264</v>
      </c>
      <c r="BM302" s="219" t="s">
        <v>1848</v>
      </c>
    </row>
    <row r="303" s="2" customFormat="1">
      <c r="A303" s="40"/>
      <c r="B303" s="41"/>
      <c r="C303" s="42"/>
      <c r="D303" s="221" t="s">
        <v>160</v>
      </c>
      <c r="E303" s="42"/>
      <c r="F303" s="222" t="s">
        <v>1847</v>
      </c>
      <c r="G303" s="42"/>
      <c r="H303" s="42"/>
      <c r="I303" s="223"/>
      <c r="J303" s="42"/>
      <c r="K303" s="42"/>
      <c r="L303" s="46"/>
      <c r="M303" s="224"/>
      <c r="N303" s="225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160</v>
      </c>
      <c r="AU303" s="19" t="s">
        <v>81</v>
      </c>
    </row>
    <row r="304" s="2" customFormat="1" ht="16.5" customHeight="1">
      <c r="A304" s="40"/>
      <c r="B304" s="41"/>
      <c r="C304" s="207" t="s">
        <v>747</v>
      </c>
      <c r="D304" s="207" t="s">
        <v>154</v>
      </c>
      <c r="E304" s="208" t="s">
        <v>1849</v>
      </c>
      <c r="F304" s="209" t="s">
        <v>1850</v>
      </c>
      <c r="G304" s="210" t="s">
        <v>202</v>
      </c>
      <c r="H304" s="211">
        <v>0.122</v>
      </c>
      <c r="I304" s="212"/>
      <c r="J304" s="213">
        <f>ROUND(I304*H304,2)</f>
        <v>0</v>
      </c>
      <c r="K304" s="214"/>
      <c r="L304" s="46"/>
      <c r="M304" s="215" t="s">
        <v>19</v>
      </c>
      <c r="N304" s="216" t="s">
        <v>42</v>
      </c>
      <c r="O304" s="86"/>
      <c r="P304" s="217">
        <f>O304*H304</f>
        <v>0</v>
      </c>
      <c r="Q304" s="217">
        <v>0</v>
      </c>
      <c r="R304" s="217">
        <f>Q304*H304</f>
        <v>0</v>
      </c>
      <c r="S304" s="217">
        <v>0</v>
      </c>
      <c r="T304" s="218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9" t="s">
        <v>264</v>
      </c>
      <c r="AT304" s="219" t="s">
        <v>154</v>
      </c>
      <c r="AU304" s="219" t="s">
        <v>81</v>
      </c>
      <c r="AY304" s="19" t="s">
        <v>152</v>
      </c>
      <c r="BE304" s="220">
        <f>IF(N304="základní",J304,0)</f>
        <v>0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19" t="s">
        <v>79</v>
      </c>
      <c r="BK304" s="220">
        <f>ROUND(I304*H304,2)</f>
        <v>0</v>
      </c>
      <c r="BL304" s="19" t="s">
        <v>264</v>
      </c>
      <c r="BM304" s="219" t="s">
        <v>1851</v>
      </c>
    </row>
    <row r="305" s="2" customFormat="1">
      <c r="A305" s="40"/>
      <c r="B305" s="41"/>
      <c r="C305" s="42"/>
      <c r="D305" s="221" t="s">
        <v>160</v>
      </c>
      <c r="E305" s="42"/>
      <c r="F305" s="222" t="s">
        <v>1850</v>
      </c>
      <c r="G305" s="42"/>
      <c r="H305" s="42"/>
      <c r="I305" s="223"/>
      <c r="J305" s="42"/>
      <c r="K305" s="42"/>
      <c r="L305" s="46"/>
      <c r="M305" s="224"/>
      <c r="N305" s="225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160</v>
      </c>
      <c r="AU305" s="19" t="s">
        <v>81</v>
      </c>
    </row>
    <row r="306" s="2" customFormat="1" ht="16.5" customHeight="1">
      <c r="A306" s="40"/>
      <c r="B306" s="41"/>
      <c r="C306" s="207" t="s">
        <v>752</v>
      </c>
      <c r="D306" s="207" t="s">
        <v>154</v>
      </c>
      <c r="E306" s="208" t="s">
        <v>1852</v>
      </c>
      <c r="F306" s="209" t="s">
        <v>1853</v>
      </c>
      <c r="G306" s="210" t="s">
        <v>202</v>
      </c>
      <c r="H306" s="211">
        <v>0.025000000000000001</v>
      </c>
      <c r="I306" s="212"/>
      <c r="J306" s="213">
        <f>ROUND(I306*H306,2)</f>
        <v>0</v>
      </c>
      <c r="K306" s="214"/>
      <c r="L306" s="46"/>
      <c r="M306" s="215" t="s">
        <v>19</v>
      </c>
      <c r="N306" s="216" t="s">
        <v>42</v>
      </c>
      <c r="O306" s="86"/>
      <c r="P306" s="217">
        <f>O306*H306</f>
        <v>0</v>
      </c>
      <c r="Q306" s="217">
        <v>0</v>
      </c>
      <c r="R306" s="217">
        <f>Q306*H306</f>
        <v>0</v>
      </c>
      <c r="S306" s="217">
        <v>0</v>
      </c>
      <c r="T306" s="218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9" t="s">
        <v>264</v>
      </c>
      <c r="AT306" s="219" t="s">
        <v>154</v>
      </c>
      <c r="AU306" s="219" t="s">
        <v>81</v>
      </c>
      <c r="AY306" s="19" t="s">
        <v>152</v>
      </c>
      <c r="BE306" s="220">
        <f>IF(N306="základní",J306,0)</f>
        <v>0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19" t="s">
        <v>79</v>
      </c>
      <c r="BK306" s="220">
        <f>ROUND(I306*H306,2)</f>
        <v>0</v>
      </c>
      <c r="BL306" s="19" t="s">
        <v>264</v>
      </c>
      <c r="BM306" s="219" t="s">
        <v>1854</v>
      </c>
    </row>
    <row r="307" s="2" customFormat="1">
      <c r="A307" s="40"/>
      <c r="B307" s="41"/>
      <c r="C307" s="42"/>
      <c r="D307" s="221" t="s">
        <v>160</v>
      </c>
      <c r="E307" s="42"/>
      <c r="F307" s="222" t="s">
        <v>1853</v>
      </c>
      <c r="G307" s="42"/>
      <c r="H307" s="42"/>
      <c r="I307" s="223"/>
      <c r="J307" s="42"/>
      <c r="K307" s="42"/>
      <c r="L307" s="46"/>
      <c r="M307" s="224"/>
      <c r="N307" s="225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160</v>
      </c>
      <c r="AU307" s="19" t="s">
        <v>81</v>
      </c>
    </row>
    <row r="308" s="2" customFormat="1" ht="16.5" customHeight="1">
      <c r="A308" s="40"/>
      <c r="B308" s="41"/>
      <c r="C308" s="207" t="s">
        <v>756</v>
      </c>
      <c r="D308" s="207" t="s">
        <v>154</v>
      </c>
      <c r="E308" s="208" t="s">
        <v>1855</v>
      </c>
      <c r="F308" s="209" t="s">
        <v>1856</v>
      </c>
      <c r="G308" s="210" t="s">
        <v>202</v>
      </c>
      <c r="H308" s="211">
        <v>0.035000000000000003</v>
      </c>
      <c r="I308" s="212"/>
      <c r="J308" s="213">
        <f>ROUND(I308*H308,2)</f>
        <v>0</v>
      </c>
      <c r="K308" s="214"/>
      <c r="L308" s="46"/>
      <c r="M308" s="215" t="s">
        <v>19</v>
      </c>
      <c r="N308" s="216" t="s">
        <v>42</v>
      </c>
      <c r="O308" s="86"/>
      <c r="P308" s="217">
        <f>O308*H308</f>
        <v>0</v>
      </c>
      <c r="Q308" s="217">
        <v>0</v>
      </c>
      <c r="R308" s="217">
        <f>Q308*H308</f>
        <v>0</v>
      </c>
      <c r="S308" s="217">
        <v>0</v>
      </c>
      <c r="T308" s="218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9" t="s">
        <v>264</v>
      </c>
      <c r="AT308" s="219" t="s">
        <v>154</v>
      </c>
      <c r="AU308" s="219" t="s">
        <v>81</v>
      </c>
      <c r="AY308" s="19" t="s">
        <v>152</v>
      </c>
      <c r="BE308" s="220">
        <f>IF(N308="základní",J308,0)</f>
        <v>0</v>
      </c>
      <c r="BF308" s="220">
        <f>IF(N308="snížená",J308,0)</f>
        <v>0</v>
      </c>
      <c r="BG308" s="220">
        <f>IF(N308="zákl. přenesená",J308,0)</f>
        <v>0</v>
      </c>
      <c r="BH308" s="220">
        <f>IF(N308="sníž. přenesená",J308,0)</f>
        <v>0</v>
      </c>
      <c r="BI308" s="220">
        <f>IF(N308="nulová",J308,0)</f>
        <v>0</v>
      </c>
      <c r="BJ308" s="19" t="s">
        <v>79</v>
      </c>
      <c r="BK308" s="220">
        <f>ROUND(I308*H308,2)</f>
        <v>0</v>
      </c>
      <c r="BL308" s="19" t="s">
        <v>264</v>
      </c>
      <c r="BM308" s="219" t="s">
        <v>1857</v>
      </c>
    </row>
    <row r="309" s="2" customFormat="1">
      <c r="A309" s="40"/>
      <c r="B309" s="41"/>
      <c r="C309" s="42"/>
      <c r="D309" s="221" t="s">
        <v>160</v>
      </c>
      <c r="E309" s="42"/>
      <c r="F309" s="222" t="s">
        <v>1856</v>
      </c>
      <c r="G309" s="42"/>
      <c r="H309" s="42"/>
      <c r="I309" s="223"/>
      <c r="J309" s="42"/>
      <c r="K309" s="42"/>
      <c r="L309" s="46"/>
      <c r="M309" s="224"/>
      <c r="N309" s="225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160</v>
      </c>
      <c r="AU309" s="19" t="s">
        <v>81</v>
      </c>
    </row>
    <row r="310" s="2" customFormat="1" ht="16.5" customHeight="1">
      <c r="A310" s="40"/>
      <c r="B310" s="41"/>
      <c r="C310" s="207" t="s">
        <v>762</v>
      </c>
      <c r="D310" s="207" t="s">
        <v>154</v>
      </c>
      <c r="E310" s="208" t="s">
        <v>1858</v>
      </c>
      <c r="F310" s="209" t="s">
        <v>1859</v>
      </c>
      <c r="G310" s="210" t="s">
        <v>202</v>
      </c>
      <c r="H310" s="211">
        <v>0.32400000000000001</v>
      </c>
      <c r="I310" s="212"/>
      <c r="J310" s="213">
        <f>ROUND(I310*H310,2)</f>
        <v>0</v>
      </c>
      <c r="K310" s="214"/>
      <c r="L310" s="46"/>
      <c r="M310" s="215" t="s">
        <v>19</v>
      </c>
      <c r="N310" s="216" t="s">
        <v>42</v>
      </c>
      <c r="O310" s="86"/>
      <c r="P310" s="217">
        <f>O310*H310</f>
        <v>0</v>
      </c>
      <c r="Q310" s="217">
        <v>0</v>
      </c>
      <c r="R310" s="217">
        <f>Q310*H310</f>
        <v>0</v>
      </c>
      <c r="S310" s="217">
        <v>0</v>
      </c>
      <c r="T310" s="218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9" t="s">
        <v>264</v>
      </c>
      <c r="AT310" s="219" t="s">
        <v>154</v>
      </c>
      <c r="AU310" s="219" t="s">
        <v>81</v>
      </c>
      <c r="AY310" s="19" t="s">
        <v>152</v>
      </c>
      <c r="BE310" s="220">
        <f>IF(N310="základní",J310,0)</f>
        <v>0</v>
      </c>
      <c r="BF310" s="220">
        <f>IF(N310="snížená",J310,0)</f>
        <v>0</v>
      </c>
      <c r="BG310" s="220">
        <f>IF(N310="zákl. přenesená",J310,0)</f>
        <v>0</v>
      </c>
      <c r="BH310" s="220">
        <f>IF(N310="sníž. přenesená",J310,0)</f>
        <v>0</v>
      </c>
      <c r="BI310" s="220">
        <f>IF(N310="nulová",J310,0)</f>
        <v>0</v>
      </c>
      <c r="BJ310" s="19" t="s">
        <v>79</v>
      </c>
      <c r="BK310" s="220">
        <f>ROUND(I310*H310,2)</f>
        <v>0</v>
      </c>
      <c r="BL310" s="19" t="s">
        <v>264</v>
      </c>
      <c r="BM310" s="219" t="s">
        <v>1860</v>
      </c>
    </row>
    <row r="311" s="2" customFormat="1">
      <c r="A311" s="40"/>
      <c r="B311" s="41"/>
      <c r="C311" s="42"/>
      <c r="D311" s="221" t="s">
        <v>160</v>
      </c>
      <c r="E311" s="42"/>
      <c r="F311" s="222" t="s">
        <v>1859</v>
      </c>
      <c r="G311" s="42"/>
      <c r="H311" s="42"/>
      <c r="I311" s="223"/>
      <c r="J311" s="42"/>
      <c r="K311" s="42"/>
      <c r="L311" s="46"/>
      <c r="M311" s="224"/>
      <c r="N311" s="225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160</v>
      </c>
      <c r="AU311" s="19" t="s">
        <v>81</v>
      </c>
    </row>
    <row r="312" s="2" customFormat="1" ht="16.5" customHeight="1">
      <c r="A312" s="40"/>
      <c r="B312" s="41"/>
      <c r="C312" s="207" t="s">
        <v>769</v>
      </c>
      <c r="D312" s="207" t="s">
        <v>154</v>
      </c>
      <c r="E312" s="208" t="s">
        <v>1861</v>
      </c>
      <c r="F312" s="209" t="s">
        <v>1862</v>
      </c>
      <c r="G312" s="210" t="s">
        <v>702</v>
      </c>
      <c r="H312" s="211">
        <v>4</v>
      </c>
      <c r="I312" s="212"/>
      <c r="J312" s="213">
        <f>ROUND(I312*H312,2)</f>
        <v>0</v>
      </c>
      <c r="K312" s="214"/>
      <c r="L312" s="46"/>
      <c r="M312" s="215" t="s">
        <v>19</v>
      </c>
      <c r="N312" s="216" t="s">
        <v>42</v>
      </c>
      <c r="O312" s="86"/>
      <c r="P312" s="217">
        <f>O312*H312</f>
        <v>0</v>
      </c>
      <c r="Q312" s="217">
        <v>0</v>
      </c>
      <c r="R312" s="217">
        <f>Q312*H312</f>
        <v>0</v>
      </c>
      <c r="S312" s="217">
        <v>0</v>
      </c>
      <c r="T312" s="218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9" t="s">
        <v>264</v>
      </c>
      <c r="AT312" s="219" t="s">
        <v>154</v>
      </c>
      <c r="AU312" s="219" t="s">
        <v>81</v>
      </c>
      <c r="AY312" s="19" t="s">
        <v>152</v>
      </c>
      <c r="BE312" s="220">
        <f>IF(N312="základní",J312,0)</f>
        <v>0</v>
      </c>
      <c r="BF312" s="220">
        <f>IF(N312="snížená",J312,0)</f>
        <v>0</v>
      </c>
      <c r="BG312" s="220">
        <f>IF(N312="zákl. přenesená",J312,0)</f>
        <v>0</v>
      </c>
      <c r="BH312" s="220">
        <f>IF(N312="sníž. přenesená",J312,0)</f>
        <v>0</v>
      </c>
      <c r="BI312" s="220">
        <f>IF(N312="nulová",J312,0)</f>
        <v>0</v>
      </c>
      <c r="BJ312" s="19" t="s">
        <v>79</v>
      </c>
      <c r="BK312" s="220">
        <f>ROUND(I312*H312,2)</f>
        <v>0</v>
      </c>
      <c r="BL312" s="19" t="s">
        <v>264</v>
      </c>
      <c r="BM312" s="219" t="s">
        <v>1863</v>
      </c>
    </row>
    <row r="313" s="2" customFormat="1">
      <c r="A313" s="40"/>
      <c r="B313" s="41"/>
      <c r="C313" s="42"/>
      <c r="D313" s="221" t="s">
        <v>160</v>
      </c>
      <c r="E313" s="42"/>
      <c r="F313" s="222" t="s">
        <v>1862</v>
      </c>
      <c r="G313" s="42"/>
      <c r="H313" s="42"/>
      <c r="I313" s="223"/>
      <c r="J313" s="42"/>
      <c r="K313" s="42"/>
      <c r="L313" s="46"/>
      <c r="M313" s="224"/>
      <c r="N313" s="225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160</v>
      </c>
      <c r="AU313" s="19" t="s">
        <v>81</v>
      </c>
    </row>
    <row r="314" s="2" customFormat="1">
      <c r="A314" s="40"/>
      <c r="B314" s="41"/>
      <c r="C314" s="42"/>
      <c r="D314" s="221" t="s">
        <v>671</v>
      </c>
      <c r="E314" s="42"/>
      <c r="F314" s="272" t="s">
        <v>1864</v>
      </c>
      <c r="G314" s="42"/>
      <c r="H314" s="42"/>
      <c r="I314" s="223"/>
      <c r="J314" s="42"/>
      <c r="K314" s="42"/>
      <c r="L314" s="46"/>
      <c r="M314" s="224"/>
      <c r="N314" s="225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671</v>
      </c>
      <c r="AU314" s="19" t="s">
        <v>81</v>
      </c>
    </row>
    <row r="315" s="2" customFormat="1" ht="16.5" customHeight="1">
      <c r="A315" s="40"/>
      <c r="B315" s="41"/>
      <c r="C315" s="207" t="s">
        <v>773</v>
      </c>
      <c r="D315" s="207" t="s">
        <v>154</v>
      </c>
      <c r="E315" s="208" t="s">
        <v>1865</v>
      </c>
      <c r="F315" s="209" t="s">
        <v>1866</v>
      </c>
      <c r="G315" s="210" t="s">
        <v>702</v>
      </c>
      <c r="H315" s="211">
        <v>4</v>
      </c>
      <c r="I315" s="212"/>
      <c r="J315" s="213">
        <f>ROUND(I315*H315,2)</f>
        <v>0</v>
      </c>
      <c r="K315" s="214"/>
      <c r="L315" s="46"/>
      <c r="M315" s="215" t="s">
        <v>19</v>
      </c>
      <c r="N315" s="216" t="s">
        <v>42</v>
      </c>
      <c r="O315" s="86"/>
      <c r="P315" s="217">
        <f>O315*H315</f>
        <v>0</v>
      </c>
      <c r="Q315" s="217">
        <v>0</v>
      </c>
      <c r="R315" s="217">
        <f>Q315*H315</f>
        <v>0</v>
      </c>
      <c r="S315" s="217">
        <v>0</v>
      </c>
      <c r="T315" s="218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9" t="s">
        <v>264</v>
      </c>
      <c r="AT315" s="219" t="s">
        <v>154</v>
      </c>
      <c r="AU315" s="219" t="s">
        <v>81</v>
      </c>
      <c r="AY315" s="19" t="s">
        <v>152</v>
      </c>
      <c r="BE315" s="220">
        <f>IF(N315="základní",J315,0)</f>
        <v>0</v>
      </c>
      <c r="BF315" s="220">
        <f>IF(N315="snížená",J315,0)</f>
        <v>0</v>
      </c>
      <c r="BG315" s="220">
        <f>IF(N315="zákl. přenesená",J315,0)</f>
        <v>0</v>
      </c>
      <c r="BH315" s="220">
        <f>IF(N315="sníž. přenesená",J315,0)</f>
        <v>0</v>
      </c>
      <c r="BI315" s="220">
        <f>IF(N315="nulová",J315,0)</f>
        <v>0</v>
      </c>
      <c r="BJ315" s="19" t="s">
        <v>79</v>
      </c>
      <c r="BK315" s="220">
        <f>ROUND(I315*H315,2)</f>
        <v>0</v>
      </c>
      <c r="BL315" s="19" t="s">
        <v>264</v>
      </c>
      <c r="BM315" s="219" t="s">
        <v>1867</v>
      </c>
    </row>
    <row r="316" s="2" customFormat="1">
      <c r="A316" s="40"/>
      <c r="B316" s="41"/>
      <c r="C316" s="42"/>
      <c r="D316" s="221" t="s">
        <v>160</v>
      </c>
      <c r="E316" s="42"/>
      <c r="F316" s="222" t="s">
        <v>1866</v>
      </c>
      <c r="G316" s="42"/>
      <c r="H316" s="42"/>
      <c r="I316" s="223"/>
      <c r="J316" s="42"/>
      <c r="K316" s="42"/>
      <c r="L316" s="46"/>
      <c r="M316" s="224"/>
      <c r="N316" s="225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160</v>
      </c>
      <c r="AU316" s="19" t="s">
        <v>81</v>
      </c>
    </row>
    <row r="317" s="2" customFormat="1" ht="16.5" customHeight="1">
      <c r="A317" s="40"/>
      <c r="B317" s="41"/>
      <c r="C317" s="207" t="s">
        <v>785</v>
      </c>
      <c r="D317" s="207" t="s">
        <v>154</v>
      </c>
      <c r="E317" s="208" t="s">
        <v>1868</v>
      </c>
      <c r="F317" s="209" t="s">
        <v>1869</v>
      </c>
      <c r="G317" s="210" t="s">
        <v>702</v>
      </c>
      <c r="H317" s="211">
        <v>3</v>
      </c>
      <c r="I317" s="212"/>
      <c r="J317" s="213">
        <f>ROUND(I317*H317,2)</f>
        <v>0</v>
      </c>
      <c r="K317" s="214"/>
      <c r="L317" s="46"/>
      <c r="M317" s="215" t="s">
        <v>19</v>
      </c>
      <c r="N317" s="216" t="s">
        <v>42</v>
      </c>
      <c r="O317" s="86"/>
      <c r="P317" s="217">
        <f>O317*H317</f>
        <v>0</v>
      </c>
      <c r="Q317" s="217">
        <v>0</v>
      </c>
      <c r="R317" s="217">
        <f>Q317*H317</f>
        <v>0</v>
      </c>
      <c r="S317" s="217">
        <v>0</v>
      </c>
      <c r="T317" s="218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9" t="s">
        <v>264</v>
      </c>
      <c r="AT317" s="219" t="s">
        <v>154</v>
      </c>
      <c r="AU317" s="219" t="s">
        <v>81</v>
      </c>
      <c r="AY317" s="19" t="s">
        <v>152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19" t="s">
        <v>79</v>
      </c>
      <c r="BK317" s="220">
        <f>ROUND(I317*H317,2)</f>
        <v>0</v>
      </c>
      <c r="BL317" s="19" t="s">
        <v>264</v>
      </c>
      <c r="BM317" s="219" t="s">
        <v>1870</v>
      </c>
    </row>
    <row r="318" s="2" customFormat="1">
      <c r="A318" s="40"/>
      <c r="B318" s="41"/>
      <c r="C318" s="42"/>
      <c r="D318" s="221" t="s">
        <v>160</v>
      </c>
      <c r="E318" s="42"/>
      <c r="F318" s="222" t="s">
        <v>1869</v>
      </c>
      <c r="G318" s="42"/>
      <c r="H318" s="42"/>
      <c r="I318" s="223"/>
      <c r="J318" s="42"/>
      <c r="K318" s="42"/>
      <c r="L318" s="46"/>
      <c r="M318" s="224"/>
      <c r="N318" s="225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160</v>
      </c>
      <c r="AU318" s="19" t="s">
        <v>81</v>
      </c>
    </row>
    <row r="319" s="2" customFormat="1" ht="16.5" customHeight="1">
      <c r="A319" s="40"/>
      <c r="B319" s="41"/>
      <c r="C319" s="207" t="s">
        <v>792</v>
      </c>
      <c r="D319" s="207" t="s">
        <v>154</v>
      </c>
      <c r="E319" s="208" t="s">
        <v>1871</v>
      </c>
      <c r="F319" s="209" t="s">
        <v>1872</v>
      </c>
      <c r="G319" s="210" t="s">
        <v>702</v>
      </c>
      <c r="H319" s="211">
        <v>3</v>
      </c>
      <c r="I319" s="212"/>
      <c r="J319" s="213">
        <f>ROUND(I319*H319,2)</f>
        <v>0</v>
      </c>
      <c r="K319" s="214"/>
      <c r="L319" s="46"/>
      <c r="M319" s="215" t="s">
        <v>19</v>
      </c>
      <c r="N319" s="216" t="s">
        <v>42</v>
      </c>
      <c r="O319" s="86"/>
      <c r="P319" s="217">
        <f>O319*H319</f>
        <v>0</v>
      </c>
      <c r="Q319" s="217">
        <v>0</v>
      </c>
      <c r="R319" s="217">
        <f>Q319*H319</f>
        <v>0</v>
      </c>
      <c r="S319" s="217">
        <v>0</v>
      </c>
      <c r="T319" s="218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9" t="s">
        <v>264</v>
      </c>
      <c r="AT319" s="219" t="s">
        <v>154</v>
      </c>
      <c r="AU319" s="219" t="s">
        <v>81</v>
      </c>
      <c r="AY319" s="19" t="s">
        <v>152</v>
      </c>
      <c r="BE319" s="220">
        <f>IF(N319="základní",J319,0)</f>
        <v>0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19" t="s">
        <v>79</v>
      </c>
      <c r="BK319" s="220">
        <f>ROUND(I319*H319,2)</f>
        <v>0</v>
      </c>
      <c r="BL319" s="19" t="s">
        <v>264</v>
      </c>
      <c r="BM319" s="219" t="s">
        <v>1873</v>
      </c>
    </row>
    <row r="320" s="2" customFormat="1">
      <c r="A320" s="40"/>
      <c r="B320" s="41"/>
      <c r="C320" s="42"/>
      <c r="D320" s="221" t="s">
        <v>160</v>
      </c>
      <c r="E320" s="42"/>
      <c r="F320" s="222" t="s">
        <v>1872</v>
      </c>
      <c r="G320" s="42"/>
      <c r="H320" s="42"/>
      <c r="I320" s="223"/>
      <c r="J320" s="42"/>
      <c r="K320" s="42"/>
      <c r="L320" s="46"/>
      <c r="M320" s="224"/>
      <c r="N320" s="225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160</v>
      </c>
      <c r="AU320" s="19" t="s">
        <v>81</v>
      </c>
    </row>
    <row r="321" s="2" customFormat="1" ht="16.5" customHeight="1">
      <c r="A321" s="40"/>
      <c r="B321" s="41"/>
      <c r="C321" s="207" t="s">
        <v>704</v>
      </c>
      <c r="D321" s="207" t="s">
        <v>154</v>
      </c>
      <c r="E321" s="208" t="s">
        <v>1874</v>
      </c>
      <c r="F321" s="209" t="s">
        <v>1875</v>
      </c>
      <c r="G321" s="210" t="s">
        <v>702</v>
      </c>
      <c r="H321" s="211">
        <v>3</v>
      </c>
      <c r="I321" s="212"/>
      <c r="J321" s="213">
        <f>ROUND(I321*H321,2)</f>
        <v>0</v>
      </c>
      <c r="K321" s="214"/>
      <c r="L321" s="46"/>
      <c r="M321" s="215" t="s">
        <v>19</v>
      </c>
      <c r="N321" s="216" t="s">
        <v>42</v>
      </c>
      <c r="O321" s="86"/>
      <c r="P321" s="217">
        <f>O321*H321</f>
        <v>0</v>
      </c>
      <c r="Q321" s="217">
        <v>0.00034000000000000002</v>
      </c>
      <c r="R321" s="217">
        <f>Q321*H321</f>
        <v>0.0010200000000000001</v>
      </c>
      <c r="S321" s="217">
        <v>0</v>
      </c>
      <c r="T321" s="218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9" t="s">
        <v>264</v>
      </c>
      <c r="AT321" s="219" t="s">
        <v>154</v>
      </c>
      <c r="AU321" s="219" t="s">
        <v>81</v>
      </c>
      <c r="AY321" s="19" t="s">
        <v>152</v>
      </c>
      <c r="BE321" s="220">
        <f>IF(N321="základní",J321,0)</f>
        <v>0</v>
      </c>
      <c r="BF321" s="220">
        <f>IF(N321="snížená",J321,0)</f>
        <v>0</v>
      </c>
      <c r="BG321" s="220">
        <f>IF(N321="zákl. přenesená",J321,0)</f>
        <v>0</v>
      </c>
      <c r="BH321" s="220">
        <f>IF(N321="sníž. přenesená",J321,0)</f>
        <v>0</v>
      </c>
      <c r="BI321" s="220">
        <f>IF(N321="nulová",J321,0)</f>
        <v>0</v>
      </c>
      <c r="BJ321" s="19" t="s">
        <v>79</v>
      </c>
      <c r="BK321" s="220">
        <f>ROUND(I321*H321,2)</f>
        <v>0</v>
      </c>
      <c r="BL321" s="19" t="s">
        <v>264</v>
      </c>
      <c r="BM321" s="219" t="s">
        <v>1876</v>
      </c>
    </row>
    <row r="322" s="2" customFormat="1">
      <c r="A322" s="40"/>
      <c r="B322" s="41"/>
      <c r="C322" s="42"/>
      <c r="D322" s="221" t="s">
        <v>160</v>
      </c>
      <c r="E322" s="42"/>
      <c r="F322" s="222" t="s">
        <v>1877</v>
      </c>
      <c r="G322" s="42"/>
      <c r="H322" s="42"/>
      <c r="I322" s="223"/>
      <c r="J322" s="42"/>
      <c r="K322" s="42"/>
      <c r="L322" s="46"/>
      <c r="M322" s="224"/>
      <c r="N322" s="225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160</v>
      </c>
      <c r="AU322" s="19" t="s">
        <v>81</v>
      </c>
    </row>
    <row r="323" s="2" customFormat="1">
      <c r="A323" s="40"/>
      <c r="B323" s="41"/>
      <c r="C323" s="42"/>
      <c r="D323" s="226" t="s">
        <v>162</v>
      </c>
      <c r="E323" s="42"/>
      <c r="F323" s="227" t="s">
        <v>1878</v>
      </c>
      <c r="G323" s="42"/>
      <c r="H323" s="42"/>
      <c r="I323" s="223"/>
      <c r="J323" s="42"/>
      <c r="K323" s="42"/>
      <c r="L323" s="46"/>
      <c r="M323" s="224"/>
      <c r="N323" s="225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162</v>
      </c>
      <c r="AU323" s="19" t="s">
        <v>81</v>
      </c>
    </row>
    <row r="324" s="2" customFormat="1" ht="16.5" customHeight="1">
      <c r="A324" s="40"/>
      <c r="B324" s="41"/>
      <c r="C324" s="207" t="s">
        <v>740</v>
      </c>
      <c r="D324" s="207" t="s">
        <v>154</v>
      </c>
      <c r="E324" s="208" t="s">
        <v>1879</v>
      </c>
      <c r="F324" s="209" t="s">
        <v>1880</v>
      </c>
      <c r="G324" s="210" t="s">
        <v>702</v>
      </c>
      <c r="H324" s="211">
        <v>2</v>
      </c>
      <c r="I324" s="212"/>
      <c r="J324" s="213">
        <f>ROUND(I324*H324,2)</f>
        <v>0</v>
      </c>
      <c r="K324" s="214"/>
      <c r="L324" s="46"/>
      <c r="M324" s="215" t="s">
        <v>19</v>
      </c>
      <c r="N324" s="216" t="s">
        <v>42</v>
      </c>
      <c r="O324" s="86"/>
      <c r="P324" s="217">
        <f>O324*H324</f>
        <v>0</v>
      </c>
      <c r="Q324" s="217">
        <v>0</v>
      </c>
      <c r="R324" s="217">
        <f>Q324*H324</f>
        <v>0</v>
      </c>
      <c r="S324" s="217">
        <v>0</v>
      </c>
      <c r="T324" s="218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9" t="s">
        <v>264</v>
      </c>
      <c r="AT324" s="219" t="s">
        <v>154</v>
      </c>
      <c r="AU324" s="219" t="s">
        <v>81</v>
      </c>
      <c r="AY324" s="19" t="s">
        <v>152</v>
      </c>
      <c r="BE324" s="220">
        <f>IF(N324="základní",J324,0)</f>
        <v>0</v>
      </c>
      <c r="BF324" s="220">
        <f>IF(N324="snížená",J324,0)</f>
        <v>0</v>
      </c>
      <c r="BG324" s="220">
        <f>IF(N324="zákl. přenesená",J324,0)</f>
        <v>0</v>
      </c>
      <c r="BH324" s="220">
        <f>IF(N324="sníž. přenesená",J324,0)</f>
        <v>0</v>
      </c>
      <c r="BI324" s="220">
        <f>IF(N324="nulová",J324,0)</f>
        <v>0</v>
      </c>
      <c r="BJ324" s="19" t="s">
        <v>79</v>
      </c>
      <c r="BK324" s="220">
        <f>ROUND(I324*H324,2)</f>
        <v>0</v>
      </c>
      <c r="BL324" s="19" t="s">
        <v>264</v>
      </c>
      <c r="BM324" s="219" t="s">
        <v>1881</v>
      </c>
    </row>
    <row r="325" s="2" customFormat="1">
      <c r="A325" s="40"/>
      <c r="B325" s="41"/>
      <c r="C325" s="42"/>
      <c r="D325" s="221" t="s">
        <v>160</v>
      </c>
      <c r="E325" s="42"/>
      <c r="F325" s="222" t="s">
        <v>1880</v>
      </c>
      <c r="G325" s="42"/>
      <c r="H325" s="42"/>
      <c r="I325" s="223"/>
      <c r="J325" s="42"/>
      <c r="K325" s="42"/>
      <c r="L325" s="46"/>
      <c r="M325" s="224"/>
      <c r="N325" s="225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160</v>
      </c>
      <c r="AU325" s="19" t="s">
        <v>81</v>
      </c>
    </row>
    <row r="326" s="2" customFormat="1" ht="21.75" customHeight="1">
      <c r="A326" s="40"/>
      <c r="B326" s="41"/>
      <c r="C326" s="207" t="s">
        <v>804</v>
      </c>
      <c r="D326" s="207" t="s">
        <v>154</v>
      </c>
      <c r="E326" s="208" t="s">
        <v>1882</v>
      </c>
      <c r="F326" s="209" t="s">
        <v>1883</v>
      </c>
      <c r="G326" s="210" t="s">
        <v>702</v>
      </c>
      <c r="H326" s="211">
        <v>1</v>
      </c>
      <c r="I326" s="212"/>
      <c r="J326" s="213">
        <f>ROUND(I326*H326,2)</f>
        <v>0</v>
      </c>
      <c r="K326" s="214"/>
      <c r="L326" s="46"/>
      <c r="M326" s="215" t="s">
        <v>19</v>
      </c>
      <c r="N326" s="216" t="s">
        <v>42</v>
      </c>
      <c r="O326" s="86"/>
      <c r="P326" s="217">
        <f>O326*H326</f>
        <v>0</v>
      </c>
      <c r="Q326" s="217">
        <v>0</v>
      </c>
      <c r="R326" s="217">
        <f>Q326*H326</f>
        <v>0</v>
      </c>
      <c r="S326" s="217">
        <v>0</v>
      </c>
      <c r="T326" s="218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9" t="s">
        <v>264</v>
      </c>
      <c r="AT326" s="219" t="s">
        <v>154</v>
      </c>
      <c r="AU326" s="219" t="s">
        <v>81</v>
      </c>
      <c r="AY326" s="19" t="s">
        <v>152</v>
      </c>
      <c r="BE326" s="220">
        <f>IF(N326="základní",J326,0)</f>
        <v>0</v>
      </c>
      <c r="BF326" s="220">
        <f>IF(N326="snížená",J326,0)</f>
        <v>0</v>
      </c>
      <c r="BG326" s="220">
        <f>IF(N326="zákl. přenesená",J326,0)</f>
        <v>0</v>
      </c>
      <c r="BH326" s="220">
        <f>IF(N326="sníž. přenesená",J326,0)</f>
        <v>0</v>
      </c>
      <c r="BI326" s="220">
        <f>IF(N326="nulová",J326,0)</f>
        <v>0</v>
      </c>
      <c r="BJ326" s="19" t="s">
        <v>79</v>
      </c>
      <c r="BK326" s="220">
        <f>ROUND(I326*H326,2)</f>
        <v>0</v>
      </c>
      <c r="BL326" s="19" t="s">
        <v>264</v>
      </c>
      <c r="BM326" s="219" t="s">
        <v>1884</v>
      </c>
    </row>
    <row r="327" s="2" customFormat="1">
      <c r="A327" s="40"/>
      <c r="B327" s="41"/>
      <c r="C327" s="42"/>
      <c r="D327" s="221" t="s">
        <v>160</v>
      </c>
      <c r="E327" s="42"/>
      <c r="F327" s="222" t="s">
        <v>1883</v>
      </c>
      <c r="G327" s="42"/>
      <c r="H327" s="42"/>
      <c r="I327" s="223"/>
      <c r="J327" s="42"/>
      <c r="K327" s="42"/>
      <c r="L327" s="46"/>
      <c r="M327" s="224"/>
      <c r="N327" s="225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160</v>
      </c>
      <c r="AU327" s="19" t="s">
        <v>81</v>
      </c>
    </row>
    <row r="328" s="2" customFormat="1" ht="16.5" customHeight="1">
      <c r="A328" s="40"/>
      <c r="B328" s="41"/>
      <c r="C328" s="207" t="s">
        <v>767</v>
      </c>
      <c r="D328" s="207" t="s">
        <v>154</v>
      </c>
      <c r="E328" s="208" t="s">
        <v>1885</v>
      </c>
      <c r="F328" s="209" t="s">
        <v>1886</v>
      </c>
      <c r="G328" s="210" t="s">
        <v>702</v>
      </c>
      <c r="H328" s="211">
        <v>1</v>
      </c>
      <c r="I328" s="212"/>
      <c r="J328" s="213">
        <f>ROUND(I328*H328,2)</f>
        <v>0</v>
      </c>
      <c r="K328" s="214"/>
      <c r="L328" s="46"/>
      <c r="M328" s="215" t="s">
        <v>19</v>
      </c>
      <c r="N328" s="216" t="s">
        <v>42</v>
      </c>
      <c r="O328" s="86"/>
      <c r="P328" s="217">
        <f>O328*H328</f>
        <v>0</v>
      </c>
      <c r="Q328" s="217">
        <v>0</v>
      </c>
      <c r="R328" s="217">
        <f>Q328*H328</f>
        <v>0</v>
      </c>
      <c r="S328" s="217">
        <v>0</v>
      </c>
      <c r="T328" s="218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9" t="s">
        <v>264</v>
      </c>
      <c r="AT328" s="219" t="s">
        <v>154</v>
      </c>
      <c r="AU328" s="219" t="s">
        <v>81</v>
      </c>
      <c r="AY328" s="19" t="s">
        <v>152</v>
      </c>
      <c r="BE328" s="220">
        <f>IF(N328="základní",J328,0)</f>
        <v>0</v>
      </c>
      <c r="BF328" s="220">
        <f>IF(N328="snížená",J328,0)</f>
        <v>0</v>
      </c>
      <c r="BG328" s="220">
        <f>IF(N328="zákl. přenesená",J328,0)</f>
        <v>0</v>
      </c>
      <c r="BH328" s="220">
        <f>IF(N328="sníž. přenesená",J328,0)</f>
        <v>0</v>
      </c>
      <c r="BI328" s="220">
        <f>IF(N328="nulová",J328,0)</f>
        <v>0</v>
      </c>
      <c r="BJ328" s="19" t="s">
        <v>79</v>
      </c>
      <c r="BK328" s="220">
        <f>ROUND(I328*H328,2)</f>
        <v>0</v>
      </c>
      <c r="BL328" s="19" t="s">
        <v>264</v>
      </c>
      <c r="BM328" s="219" t="s">
        <v>1887</v>
      </c>
    </row>
    <row r="329" s="2" customFormat="1">
      <c r="A329" s="40"/>
      <c r="B329" s="41"/>
      <c r="C329" s="42"/>
      <c r="D329" s="221" t="s">
        <v>160</v>
      </c>
      <c r="E329" s="42"/>
      <c r="F329" s="222" t="s">
        <v>1886</v>
      </c>
      <c r="G329" s="42"/>
      <c r="H329" s="42"/>
      <c r="I329" s="223"/>
      <c r="J329" s="42"/>
      <c r="K329" s="42"/>
      <c r="L329" s="46"/>
      <c r="M329" s="224"/>
      <c r="N329" s="225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160</v>
      </c>
      <c r="AU329" s="19" t="s">
        <v>81</v>
      </c>
    </row>
    <row r="330" s="2" customFormat="1" ht="16.5" customHeight="1">
      <c r="A330" s="40"/>
      <c r="B330" s="41"/>
      <c r="C330" s="207" t="s">
        <v>813</v>
      </c>
      <c r="D330" s="207" t="s">
        <v>154</v>
      </c>
      <c r="E330" s="208" t="s">
        <v>1888</v>
      </c>
      <c r="F330" s="209" t="s">
        <v>1889</v>
      </c>
      <c r="G330" s="210" t="s">
        <v>702</v>
      </c>
      <c r="H330" s="211">
        <v>32</v>
      </c>
      <c r="I330" s="212"/>
      <c r="J330" s="213">
        <f>ROUND(I330*H330,2)</f>
        <v>0</v>
      </c>
      <c r="K330" s="214"/>
      <c r="L330" s="46"/>
      <c r="M330" s="215" t="s">
        <v>19</v>
      </c>
      <c r="N330" s="216" t="s">
        <v>42</v>
      </c>
      <c r="O330" s="86"/>
      <c r="P330" s="217">
        <f>O330*H330</f>
        <v>0</v>
      </c>
      <c r="Q330" s="217">
        <v>0</v>
      </c>
      <c r="R330" s="217">
        <f>Q330*H330</f>
        <v>0</v>
      </c>
      <c r="S330" s="217">
        <v>0</v>
      </c>
      <c r="T330" s="218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9" t="s">
        <v>264</v>
      </c>
      <c r="AT330" s="219" t="s">
        <v>154</v>
      </c>
      <c r="AU330" s="219" t="s">
        <v>81</v>
      </c>
      <c r="AY330" s="19" t="s">
        <v>152</v>
      </c>
      <c r="BE330" s="220">
        <f>IF(N330="základní",J330,0)</f>
        <v>0</v>
      </c>
      <c r="BF330" s="220">
        <f>IF(N330="snížená",J330,0)</f>
        <v>0</v>
      </c>
      <c r="BG330" s="220">
        <f>IF(N330="zákl. přenesená",J330,0)</f>
        <v>0</v>
      </c>
      <c r="BH330" s="220">
        <f>IF(N330="sníž. přenesená",J330,0)</f>
        <v>0</v>
      </c>
      <c r="BI330" s="220">
        <f>IF(N330="nulová",J330,0)</f>
        <v>0</v>
      </c>
      <c r="BJ330" s="19" t="s">
        <v>79</v>
      </c>
      <c r="BK330" s="220">
        <f>ROUND(I330*H330,2)</f>
        <v>0</v>
      </c>
      <c r="BL330" s="19" t="s">
        <v>264</v>
      </c>
      <c r="BM330" s="219" t="s">
        <v>1890</v>
      </c>
    </row>
    <row r="331" s="2" customFormat="1">
      <c r="A331" s="40"/>
      <c r="B331" s="41"/>
      <c r="C331" s="42"/>
      <c r="D331" s="221" t="s">
        <v>160</v>
      </c>
      <c r="E331" s="42"/>
      <c r="F331" s="222" t="s">
        <v>1889</v>
      </c>
      <c r="G331" s="42"/>
      <c r="H331" s="42"/>
      <c r="I331" s="223"/>
      <c r="J331" s="42"/>
      <c r="K331" s="42"/>
      <c r="L331" s="46"/>
      <c r="M331" s="224"/>
      <c r="N331" s="225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160</v>
      </c>
      <c r="AU331" s="19" t="s">
        <v>81</v>
      </c>
    </row>
    <row r="332" s="2" customFormat="1" ht="16.5" customHeight="1">
      <c r="A332" s="40"/>
      <c r="B332" s="41"/>
      <c r="C332" s="207" t="s">
        <v>818</v>
      </c>
      <c r="D332" s="207" t="s">
        <v>154</v>
      </c>
      <c r="E332" s="208" t="s">
        <v>1891</v>
      </c>
      <c r="F332" s="209" t="s">
        <v>1892</v>
      </c>
      <c r="G332" s="210" t="s">
        <v>702</v>
      </c>
      <c r="H332" s="211">
        <v>32</v>
      </c>
      <c r="I332" s="212"/>
      <c r="J332" s="213">
        <f>ROUND(I332*H332,2)</f>
        <v>0</v>
      </c>
      <c r="K332" s="214"/>
      <c r="L332" s="46"/>
      <c r="M332" s="215" t="s">
        <v>19</v>
      </c>
      <c r="N332" s="216" t="s">
        <v>42</v>
      </c>
      <c r="O332" s="86"/>
      <c r="P332" s="217">
        <f>O332*H332</f>
        <v>0</v>
      </c>
      <c r="Q332" s="217">
        <v>0</v>
      </c>
      <c r="R332" s="217">
        <f>Q332*H332</f>
        <v>0</v>
      </c>
      <c r="S332" s="217">
        <v>0</v>
      </c>
      <c r="T332" s="218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9" t="s">
        <v>264</v>
      </c>
      <c r="AT332" s="219" t="s">
        <v>154</v>
      </c>
      <c r="AU332" s="219" t="s">
        <v>81</v>
      </c>
      <c r="AY332" s="19" t="s">
        <v>152</v>
      </c>
      <c r="BE332" s="220">
        <f>IF(N332="základní",J332,0)</f>
        <v>0</v>
      </c>
      <c r="BF332" s="220">
        <f>IF(N332="snížená",J332,0)</f>
        <v>0</v>
      </c>
      <c r="BG332" s="220">
        <f>IF(N332="zákl. přenesená",J332,0)</f>
        <v>0</v>
      </c>
      <c r="BH332" s="220">
        <f>IF(N332="sníž. přenesená",J332,0)</f>
        <v>0</v>
      </c>
      <c r="BI332" s="220">
        <f>IF(N332="nulová",J332,0)</f>
        <v>0</v>
      </c>
      <c r="BJ332" s="19" t="s">
        <v>79</v>
      </c>
      <c r="BK332" s="220">
        <f>ROUND(I332*H332,2)</f>
        <v>0</v>
      </c>
      <c r="BL332" s="19" t="s">
        <v>264</v>
      </c>
      <c r="BM332" s="219" t="s">
        <v>1893</v>
      </c>
    </row>
    <row r="333" s="2" customFormat="1">
      <c r="A333" s="40"/>
      <c r="B333" s="41"/>
      <c r="C333" s="42"/>
      <c r="D333" s="221" t="s">
        <v>160</v>
      </c>
      <c r="E333" s="42"/>
      <c r="F333" s="222" t="s">
        <v>1892</v>
      </c>
      <c r="G333" s="42"/>
      <c r="H333" s="42"/>
      <c r="I333" s="223"/>
      <c r="J333" s="42"/>
      <c r="K333" s="42"/>
      <c r="L333" s="46"/>
      <c r="M333" s="224"/>
      <c r="N333" s="225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160</v>
      </c>
      <c r="AU333" s="19" t="s">
        <v>81</v>
      </c>
    </row>
    <row r="334" s="2" customFormat="1" ht="16.5" customHeight="1">
      <c r="A334" s="40"/>
      <c r="B334" s="41"/>
      <c r="C334" s="207" t="s">
        <v>825</v>
      </c>
      <c r="D334" s="207" t="s">
        <v>154</v>
      </c>
      <c r="E334" s="208" t="s">
        <v>1894</v>
      </c>
      <c r="F334" s="209" t="s">
        <v>1895</v>
      </c>
      <c r="G334" s="210" t="s">
        <v>702</v>
      </c>
      <c r="H334" s="211">
        <v>3</v>
      </c>
      <c r="I334" s="212"/>
      <c r="J334" s="213">
        <f>ROUND(I334*H334,2)</f>
        <v>0</v>
      </c>
      <c r="K334" s="214"/>
      <c r="L334" s="46"/>
      <c r="M334" s="215" t="s">
        <v>19</v>
      </c>
      <c r="N334" s="216" t="s">
        <v>42</v>
      </c>
      <c r="O334" s="86"/>
      <c r="P334" s="217">
        <f>O334*H334</f>
        <v>0</v>
      </c>
      <c r="Q334" s="217">
        <v>0</v>
      </c>
      <c r="R334" s="217">
        <f>Q334*H334</f>
        <v>0</v>
      </c>
      <c r="S334" s="217">
        <v>0</v>
      </c>
      <c r="T334" s="218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9" t="s">
        <v>264</v>
      </c>
      <c r="AT334" s="219" t="s">
        <v>154</v>
      </c>
      <c r="AU334" s="219" t="s">
        <v>81</v>
      </c>
      <c r="AY334" s="19" t="s">
        <v>152</v>
      </c>
      <c r="BE334" s="220">
        <f>IF(N334="základní",J334,0)</f>
        <v>0</v>
      </c>
      <c r="BF334" s="220">
        <f>IF(N334="snížená",J334,0)</f>
        <v>0</v>
      </c>
      <c r="BG334" s="220">
        <f>IF(N334="zákl. přenesená",J334,0)</f>
        <v>0</v>
      </c>
      <c r="BH334" s="220">
        <f>IF(N334="sníž. přenesená",J334,0)</f>
        <v>0</v>
      </c>
      <c r="BI334" s="220">
        <f>IF(N334="nulová",J334,0)</f>
        <v>0</v>
      </c>
      <c r="BJ334" s="19" t="s">
        <v>79</v>
      </c>
      <c r="BK334" s="220">
        <f>ROUND(I334*H334,2)</f>
        <v>0</v>
      </c>
      <c r="BL334" s="19" t="s">
        <v>264</v>
      </c>
      <c r="BM334" s="219" t="s">
        <v>1896</v>
      </c>
    </row>
    <row r="335" s="2" customFormat="1">
      <c r="A335" s="40"/>
      <c r="B335" s="41"/>
      <c r="C335" s="42"/>
      <c r="D335" s="221" t="s">
        <v>160</v>
      </c>
      <c r="E335" s="42"/>
      <c r="F335" s="222" t="s">
        <v>1895</v>
      </c>
      <c r="G335" s="42"/>
      <c r="H335" s="42"/>
      <c r="I335" s="223"/>
      <c r="J335" s="42"/>
      <c r="K335" s="42"/>
      <c r="L335" s="46"/>
      <c r="M335" s="224"/>
      <c r="N335" s="225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160</v>
      </c>
      <c r="AU335" s="19" t="s">
        <v>81</v>
      </c>
    </row>
    <row r="336" s="2" customFormat="1" ht="16.5" customHeight="1">
      <c r="A336" s="40"/>
      <c r="B336" s="41"/>
      <c r="C336" s="207" t="s">
        <v>829</v>
      </c>
      <c r="D336" s="207" t="s">
        <v>154</v>
      </c>
      <c r="E336" s="208" t="s">
        <v>1897</v>
      </c>
      <c r="F336" s="209" t="s">
        <v>1898</v>
      </c>
      <c r="G336" s="210" t="s">
        <v>702</v>
      </c>
      <c r="H336" s="211">
        <v>5</v>
      </c>
      <c r="I336" s="212"/>
      <c r="J336" s="213">
        <f>ROUND(I336*H336,2)</f>
        <v>0</v>
      </c>
      <c r="K336" s="214"/>
      <c r="L336" s="46"/>
      <c r="M336" s="215" t="s">
        <v>19</v>
      </c>
      <c r="N336" s="216" t="s">
        <v>42</v>
      </c>
      <c r="O336" s="86"/>
      <c r="P336" s="217">
        <f>O336*H336</f>
        <v>0</v>
      </c>
      <c r="Q336" s="217">
        <v>0</v>
      </c>
      <c r="R336" s="217">
        <f>Q336*H336</f>
        <v>0</v>
      </c>
      <c r="S336" s="217">
        <v>0</v>
      </c>
      <c r="T336" s="218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9" t="s">
        <v>264</v>
      </c>
      <c r="AT336" s="219" t="s">
        <v>154</v>
      </c>
      <c r="AU336" s="219" t="s">
        <v>81</v>
      </c>
      <c r="AY336" s="19" t="s">
        <v>152</v>
      </c>
      <c r="BE336" s="220">
        <f>IF(N336="základní",J336,0)</f>
        <v>0</v>
      </c>
      <c r="BF336" s="220">
        <f>IF(N336="snížená",J336,0)</f>
        <v>0</v>
      </c>
      <c r="BG336" s="220">
        <f>IF(N336="zákl. přenesená",J336,0)</f>
        <v>0</v>
      </c>
      <c r="BH336" s="220">
        <f>IF(N336="sníž. přenesená",J336,0)</f>
        <v>0</v>
      </c>
      <c r="BI336" s="220">
        <f>IF(N336="nulová",J336,0)</f>
        <v>0</v>
      </c>
      <c r="BJ336" s="19" t="s">
        <v>79</v>
      </c>
      <c r="BK336" s="220">
        <f>ROUND(I336*H336,2)</f>
        <v>0</v>
      </c>
      <c r="BL336" s="19" t="s">
        <v>264</v>
      </c>
      <c r="BM336" s="219" t="s">
        <v>1899</v>
      </c>
    </row>
    <row r="337" s="2" customFormat="1">
      <c r="A337" s="40"/>
      <c r="B337" s="41"/>
      <c r="C337" s="42"/>
      <c r="D337" s="221" t="s">
        <v>160</v>
      </c>
      <c r="E337" s="42"/>
      <c r="F337" s="222" t="s">
        <v>1898</v>
      </c>
      <c r="G337" s="42"/>
      <c r="H337" s="42"/>
      <c r="I337" s="223"/>
      <c r="J337" s="42"/>
      <c r="K337" s="42"/>
      <c r="L337" s="46"/>
      <c r="M337" s="224"/>
      <c r="N337" s="225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160</v>
      </c>
      <c r="AU337" s="19" t="s">
        <v>81</v>
      </c>
    </row>
    <row r="338" s="2" customFormat="1" ht="16.5" customHeight="1">
      <c r="A338" s="40"/>
      <c r="B338" s="41"/>
      <c r="C338" s="207" t="s">
        <v>834</v>
      </c>
      <c r="D338" s="207" t="s">
        <v>154</v>
      </c>
      <c r="E338" s="208" t="s">
        <v>1900</v>
      </c>
      <c r="F338" s="209" t="s">
        <v>1901</v>
      </c>
      <c r="G338" s="210" t="s">
        <v>702</v>
      </c>
      <c r="H338" s="211">
        <v>1</v>
      </c>
      <c r="I338" s="212"/>
      <c r="J338" s="213">
        <f>ROUND(I338*H338,2)</f>
        <v>0</v>
      </c>
      <c r="K338" s="214"/>
      <c r="L338" s="46"/>
      <c r="M338" s="215" t="s">
        <v>19</v>
      </c>
      <c r="N338" s="216" t="s">
        <v>42</v>
      </c>
      <c r="O338" s="86"/>
      <c r="P338" s="217">
        <f>O338*H338</f>
        <v>0</v>
      </c>
      <c r="Q338" s="217">
        <v>0</v>
      </c>
      <c r="R338" s="217">
        <f>Q338*H338</f>
        <v>0</v>
      </c>
      <c r="S338" s="217">
        <v>0</v>
      </c>
      <c r="T338" s="218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9" t="s">
        <v>264</v>
      </c>
      <c r="AT338" s="219" t="s">
        <v>154</v>
      </c>
      <c r="AU338" s="219" t="s">
        <v>81</v>
      </c>
      <c r="AY338" s="19" t="s">
        <v>152</v>
      </c>
      <c r="BE338" s="220">
        <f>IF(N338="základní",J338,0)</f>
        <v>0</v>
      </c>
      <c r="BF338" s="220">
        <f>IF(N338="snížená",J338,0)</f>
        <v>0</v>
      </c>
      <c r="BG338" s="220">
        <f>IF(N338="zákl. přenesená",J338,0)</f>
        <v>0</v>
      </c>
      <c r="BH338" s="220">
        <f>IF(N338="sníž. přenesená",J338,0)</f>
        <v>0</v>
      </c>
      <c r="BI338" s="220">
        <f>IF(N338="nulová",J338,0)</f>
        <v>0</v>
      </c>
      <c r="BJ338" s="19" t="s">
        <v>79</v>
      </c>
      <c r="BK338" s="220">
        <f>ROUND(I338*H338,2)</f>
        <v>0</v>
      </c>
      <c r="BL338" s="19" t="s">
        <v>264</v>
      </c>
      <c r="BM338" s="219" t="s">
        <v>1902</v>
      </c>
    </row>
    <row r="339" s="2" customFormat="1">
      <c r="A339" s="40"/>
      <c r="B339" s="41"/>
      <c r="C339" s="42"/>
      <c r="D339" s="221" t="s">
        <v>160</v>
      </c>
      <c r="E339" s="42"/>
      <c r="F339" s="222" t="s">
        <v>1901</v>
      </c>
      <c r="G339" s="42"/>
      <c r="H339" s="42"/>
      <c r="I339" s="223"/>
      <c r="J339" s="42"/>
      <c r="K339" s="42"/>
      <c r="L339" s="46"/>
      <c r="M339" s="224"/>
      <c r="N339" s="225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160</v>
      </c>
      <c r="AU339" s="19" t="s">
        <v>81</v>
      </c>
    </row>
    <row r="340" s="2" customFormat="1" ht="16.5" customHeight="1">
      <c r="A340" s="40"/>
      <c r="B340" s="41"/>
      <c r="C340" s="207" t="s">
        <v>839</v>
      </c>
      <c r="D340" s="207" t="s">
        <v>154</v>
      </c>
      <c r="E340" s="208" t="s">
        <v>1903</v>
      </c>
      <c r="F340" s="209" t="s">
        <v>1904</v>
      </c>
      <c r="G340" s="210" t="s">
        <v>702</v>
      </c>
      <c r="H340" s="211">
        <v>9</v>
      </c>
      <c r="I340" s="212"/>
      <c r="J340" s="213">
        <f>ROUND(I340*H340,2)</f>
        <v>0</v>
      </c>
      <c r="K340" s="214"/>
      <c r="L340" s="46"/>
      <c r="M340" s="215" t="s">
        <v>19</v>
      </c>
      <c r="N340" s="216" t="s">
        <v>42</v>
      </c>
      <c r="O340" s="86"/>
      <c r="P340" s="217">
        <f>O340*H340</f>
        <v>0</v>
      </c>
      <c r="Q340" s="217">
        <v>0</v>
      </c>
      <c r="R340" s="217">
        <f>Q340*H340</f>
        <v>0</v>
      </c>
      <c r="S340" s="217">
        <v>0</v>
      </c>
      <c r="T340" s="218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9" t="s">
        <v>264</v>
      </c>
      <c r="AT340" s="219" t="s">
        <v>154</v>
      </c>
      <c r="AU340" s="219" t="s">
        <v>81</v>
      </c>
      <c r="AY340" s="19" t="s">
        <v>152</v>
      </c>
      <c r="BE340" s="220">
        <f>IF(N340="základní",J340,0)</f>
        <v>0</v>
      </c>
      <c r="BF340" s="220">
        <f>IF(N340="snížená",J340,0)</f>
        <v>0</v>
      </c>
      <c r="BG340" s="220">
        <f>IF(N340="zákl. přenesená",J340,0)</f>
        <v>0</v>
      </c>
      <c r="BH340" s="220">
        <f>IF(N340="sníž. přenesená",J340,0)</f>
        <v>0</v>
      </c>
      <c r="BI340" s="220">
        <f>IF(N340="nulová",J340,0)</f>
        <v>0</v>
      </c>
      <c r="BJ340" s="19" t="s">
        <v>79</v>
      </c>
      <c r="BK340" s="220">
        <f>ROUND(I340*H340,2)</f>
        <v>0</v>
      </c>
      <c r="BL340" s="19" t="s">
        <v>264</v>
      </c>
      <c r="BM340" s="219" t="s">
        <v>1905</v>
      </c>
    </row>
    <row r="341" s="2" customFormat="1">
      <c r="A341" s="40"/>
      <c r="B341" s="41"/>
      <c r="C341" s="42"/>
      <c r="D341" s="221" t="s">
        <v>160</v>
      </c>
      <c r="E341" s="42"/>
      <c r="F341" s="222" t="s">
        <v>1904</v>
      </c>
      <c r="G341" s="42"/>
      <c r="H341" s="42"/>
      <c r="I341" s="223"/>
      <c r="J341" s="42"/>
      <c r="K341" s="42"/>
      <c r="L341" s="46"/>
      <c r="M341" s="224"/>
      <c r="N341" s="225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160</v>
      </c>
      <c r="AU341" s="19" t="s">
        <v>81</v>
      </c>
    </row>
    <row r="342" s="2" customFormat="1" ht="16.5" customHeight="1">
      <c r="A342" s="40"/>
      <c r="B342" s="41"/>
      <c r="C342" s="207" t="s">
        <v>850</v>
      </c>
      <c r="D342" s="207" t="s">
        <v>154</v>
      </c>
      <c r="E342" s="208" t="s">
        <v>1906</v>
      </c>
      <c r="F342" s="209" t="s">
        <v>1907</v>
      </c>
      <c r="G342" s="210" t="s">
        <v>702</v>
      </c>
      <c r="H342" s="211">
        <v>3</v>
      </c>
      <c r="I342" s="212"/>
      <c r="J342" s="213">
        <f>ROUND(I342*H342,2)</f>
        <v>0</v>
      </c>
      <c r="K342" s="214"/>
      <c r="L342" s="46"/>
      <c r="M342" s="215" t="s">
        <v>19</v>
      </c>
      <c r="N342" s="216" t="s">
        <v>42</v>
      </c>
      <c r="O342" s="86"/>
      <c r="P342" s="217">
        <f>O342*H342</f>
        <v>0</v>
      </c>
      <c r="Q342" s="217">
        <v>0</v>
      </c>
      <c r="R342" s="217">
        <f>Q342*H342</f>
        <v>0</v>
      </c>
      <c r="S342" s="217">
        <v>0</v>
      </c>
      <c r="T342" s="218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9" t="s">
        <v>264</v>
      </c>
      <c r="AT342" s="219" t="s">
        <v>154</v>
      </c>
      <c r="AU342" s="219" t="s">
        <v>81</v>
      </c>
      <c r="AY342" s="19" t="s">
        <v>152</v>
      </c>
      <c r="BE342" s="220">
        <f>IF(N342="základní",J342,0)</f>
        <v>0</v>
      </c>
      <c r="BF342" s="220">
        <f>IF(N342="snížená",J342,0)</f>
        <v>0</v>
      </c>
      <c r="BG342" s="220">
        <f>IF(N342="zákl. přenesená",J342,0)</f>
        <v>0</v>
      </c>
      <c r="BH342" s="220">
        <f>IF(N342="sníž. přenesená",J342,0)</f>
        <v>0</v>
      </c>
      <c r="BI342" s="220">
        <f>IF(N342="nulová",J342,0)</f>
        <v>0</v>
      </c>
      <c r="BJ342" s="19" t="s">
        <v>79</v>
      </c>
      <c r="BK342" s="220">
        <f>ROUND(I342*H342,2)</f>
        <v>0</v>
      </c>
      <c r="BL342" s="19" t="s">
        <v>264</v>
      </c>
      <c r="BM342" s="219" t="s">
        <v>1908</v>
      </c>
    </row>
    <row r="343" s="2" customFormat="1">
      <c r="A343" s="40"/>
      <c r="B343" s="41"/>
      <c r="C343" s="42"/>
      <c r="D343" s="221" t="s">
        <v>160</v>
      </c>
      <c r="E343" s="42"/>
      <c r="F343" s="222" t="s">
        <v>1907</v>
      </c>
      <c r="G343" s="42"/>
      <c r="H343" s="42"/>
      <c r="I343" s="223"/>
      <c r="J343" s="42"/>
      <c r="K343" s="42"/>
      <c r="L343" s="46"/>
      <c r="M343" s="224"/>
      <c r="N343" s="225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160</v>
      </c>
      <c r="AU343" s="19" t="s">
        <v>81</v>
      </c>
    </row>
    <row r="344" s="2" customFormat="1" ht="16.5" customHeight="1">
      <c r="A344" s="40"/>
      <c r="B344" s="41"/>
      <c r="C344" s="207" t="s">
        <v>856</v>
      </c>
      <c r="D344" s="207" t="s">
        <v>154</v>
      </c>
      <c r="E344" s="208" t="s">
        <v>1909</v>
      </c>
      <c r="F344" s="209" t="s">
        <v>1910</v>
      </c>
      <c r="G344" s="210" t="s">
        <v>262</v>
      </c>
      <c r="H344" s="211">
        <v>3</v>
      </c>
      <c r="I344" s="212"/>
      <c r="J344" s="213">
        <f>ROUND(I344*H344,2)</f>
        <v>0</v>
      </c>
      <c r="K344" s="214"/>
      <c r="L344" s="46"/>
      <c r="M344" s="215" t="s">
        <v>19</v>
      </c>
      <c r="N344" s="216" t="s">
        <v>42</v>
      </c>
      <c r="O344" s="86"/>
      <c r="P344" s="217">
        <f>O344*H344</f>
        <v>0</v>
      </c>
      <c r="Q344" s="217">
        <v>0</v>
      </c>
      <c r="R344" s="217">
        <f>Q344*H344</f>
        <v>0</v>
      </c>
      <c r="S344" s="217">
        <v>0</v>
      </c>
      <c r="T344" s="218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9" t="s">
        <v>264</v>
      </c>
      <c r="AT344" s="219" t="s">
        <v>154</v>
      </c>
      <c r="AU344" s="219" t="s">
        <v>81</v>
      </c>
      <c r="AY344" s="19" t="s">
        <v>152</v>
      </c>
      <c r="BE344" s="220">
        <f>IF(N344="základní",J344,0)</f>
        <v>0</v>
      </c>
      <c r="BF344" s="220">
        <f>IF(N344="snížená",J344,0)</f>
        <v>0</v>
      </c>
      <c r="BG344" s="220">
        <f>IF(N344="zákl. přenesená",J344,0)</f>
        <v>0</v>
      </c>
      <c r="BH344" s="220">
        <f>IF(N344="sníž. přenesená",J344,0)</f>
        <v>0</v>
      </c>
      <c r="BI344" s="220">
        <f>IF(N344="nulová",J344,0)</f>
        <v>0</v>
      </c>
      <c r="BJ344" s="19" t="s">
        <v>79</v>
      </c>
      <c r="BK344" s="220">
        <f>ROUND(I344*H344,2)</f>
        <v>0</v>
      </c>
      <c r="BL344" s="19" t="s">
        <v>264</v>
      </c>
      <c r="BM344" s="219" t="s">
        <v>1911</v>
      </c>
    </row>
    <row r="345" s="2" customFormat="1">
      <c r="A345" s="40"/>
      <c r="B345" s="41"/>
      <c r="C345" s="42"/>
      <c r="D345" s="221" t="s">
        <v>160</v>
      </c>
      <c r="E345" s="42"/>
      <c r="F345" s="222" t="s">
        <v>1910</v>
      </c>
      <c r="G345" s="42"/>
      <c r="H345" s="42"/>
      <c r="I345" s="223"/>
      <c r="J345" s="42"/>
      <c r="K345" s="42"/>
      <c r="L345" s="46"/>
      <c r="M345" s="224"/>
      <c r="N345" s="225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160</v>
      </c>
      <c r="AU345" s="19" t="s">
        <v>81</v>
      </c>
    </row>
    <row r="346" s="2" customFormat="1" ht="16.5" customHeight="1">
      <c r="A346" s="40"/>
      <c r="B346" s="41"/>
      <c r="C346" s="207" t="s">
        <v>863</v>
      </c>
      <c r="D346" s="207" t="s">
        <v>154</v>
      </c>
      <c r="E346" s="208" t="s">
        <v>1912</v>
      </c>
      <c r="F346" s="209" t="s">
        <v>1913</v>
      </c>
      <c r="G346" s="210" t="s">
        <v>262</v>
      </c>
      <c r="H346" s="211">
        <v>3</v>
      </c>
      <c r="I346" s="212"/>
      <c r="J346" s="213">
        <f>ROUND(I346*H346,2)</f>
        <v>0</v>
      </c>
      <c r="K346" s="214"/>
      <c r="L346" s="46"/>
      <c r="M346" s="215" t="s">
        <v>19</v>
      </c>
      <c r="N346" s="216" t="s">
        <v>42</v>
      </c>
      <c r="O346" s="86"/>
      <c r="P346" s="217">
        <f>O346*H346</f>
        <v>0</v>
      </c>
      <c r="Q346" s="217">
        <v>0</v>
      </c>
      <c r="R346" s="217">
        <f>Q346*H346</f>
        <v>0</v>
      </c>
      <c r="S346" s="217">
        <v>0</v>
      </c>
      <c r="T346" s="218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9" t="s">
        <v>264</v>
      </c>
      <c r="AT346" s="219" t="s">
        <v>154</v>
      </c>
      <c r="AU346" s="219" t="s">
        <v>81</v>
      </c>
      <c r="AY346" s="19" t="s">
        <v>152</v>
      </c>
      <c r="BE346" s="220">
        <f>IF(N346="základní",J346,0)</f>
        <v>0</v>
      </c>
      <c r="BF346" s="220">
        <f>IF(N346="snížená",J346,0)</f>
        <v>0</v>
      </c>
      <c r="BG346" s="220">
        <f>IF(N346="zákl. přenesená",J346,0)</f>
        <v>0</v>
      </c>
      <c r="BH346" s="220">
        <f>IF(N346="sníž. přenesená",J346,0)</f>
        <v>0</v>
      </c>
      <c r="BI346" s="220">
        <f>IF(N346="nulová",J346,0)</f>
        <v>0</v>
      </c>
      <c r="BJ346" s="19" t="s">
        <v>79</v>
      </c>
      <c r="BK346" s="220">
        <f>ROUND(I346*H346,2)</f>
        <v>0</v>
      </c>
      <c r="BL346" s="19" t="s">
        <v>264</v>
      </c>
      <c r="BM346" s="219" t="s">
        <v>1914</v>
      </c>
    </row>
    <row r="347" s="2" customFormat="1">
      <c r="A347" s="40"/>
      <c r="B347" s="41"/>
      <c r="C347" s="42"/>
      <c r="D347" s="221" t="s">
        <v>160</v>
      </c>
      <c r="E347" s="42"/>
      <c r="F347" s="222" t="s">
        <v>1913</v>
      </c>
      <c r="G347" s="42"/>
      <c r="H347" s="42"/>
      <c r="I347" s="223"/>
      <c r="J347" s="42"/>
      <c r="K347" s="42"/>
      <c r="L347" s="46"/>
      <c r="M347" s="224"/>
      <c r="N347" s="225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160</v>
      </c>
      <c r="AU347" s="19" t="s">
        <v>81</v>
      </c>
    </row>
    <row r="348" s="2" customFormat="1" ht="16.5" customHeight="1">
      <c r="A348" s="40"/>
      <c r="B348" s="41"/>
      <c r="C348" s="207" t="s">
        <v>867</v>
      </c>
      <c r="D348" s="207" t="s">
        <v>154</v>
      </c>
      <c r="E348" s="208" t="s">
        <v>1915</v>
      </c>
      <c r="F348" s="209" t="s">
        <v>1916</v>
      </c>
      <c r="G348" s="210" t="s">
        <v>262</v>
      </c>
      <c r="H348" s="211">
        <v>6</v>
      </c>
      <c r="I348" s="212"/>
      <c r="J348" s="213">
        <f>ROUND(I348*H348,2)</f>
        <v>0</v>
      </c>
      <c r="K348" s="214"/>
      <c r="L348" s="46"/>
      <c r="M348" s="215" t="s">
        <v>19</v>
      </c>
      <c r="N348" s="216" t="s">
        <v>42</v>
      </c>
      <c r="O348" s="86"/>
      <c r="P348" s="217">
        <f>O348*H348</f>
        <v>0</v>
      </c>
      <c r="Q348" s="217">
        <v>0</v>
      </c>
      <c r="R348" s="217">
        <f>Q348*H348</f>
        <v>0</v>
      </c>
      <c r="S348" s="217">
        <v>0</v>
      </c>
      <c r="T348" s="218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9" t="s">
        <v>264</v>
      </c>
      <c r="AT348" s="219" t="s">
        <v>154</v>
      </c>
      <c r="AU348" s="219" t="s">
        <v>81</v>
      </c>
      <c r="AY348" s="19" t="s">
        <v>152</v>
      </c>
      <c r="BE348" s="220">
        <f>IF(N348="základní",J348,0)</f>
        <v>0</v>
      </c>
      <c r="BF348" s="220">
        <f>IF(N348="snížená",J348,0)</f>
        <v>0</v>
      </c>
      <c r="BG348" s="220">
        <f>IF(N348="zákl. přenesená",J348,0)</f>
        <v>0</v>
      </c>
      <c r="BH348" s="220">
        <f>IF(N348="sníž. přenesená",J348,0)</f>
        <v>0</v>
      </c>
      <c r="BI348" s="220">
        <f>IF(N348="nulová",J348,0)</f>
        <v>0</v>
      </c>
      <c r="BJ348" s="19" t="s">
        <v>79</v>
      </c>
      <c r="BK348" s="220">
        <f>ROUND(I348*H348,2)</f>
        <v>0</v>
      </c>
      <c r="BL348" s="19" t="s">
        <v>264</v>
      </c>
      <c r="BM348" s="219" t="s">
        <v>1917</v>
      </c>
    </row>
    <row r="349" s="2" customFormat="1">
      <c r="A349" s="40"/>
      <c r="B349" s="41"/>
      <c r="C349" s="42"/>
      <c r="D349" s="221" t="s">
        <v>160</v>
      </c>
      <c r="E349" s="42"/>
      <c r="F349" s="222" t="s">
        <v>1916</v>
      </c>
      <c r="G349" s="42"/>
      <c r="H349" s="42"/>
      <c r="I349" s="223"/>
      <c r="J349" s="42"/>
      <c r="K349" s="42"/>
      <c r="L349" s="46"/>
      <c r="M349" s="224"/>
      <c r="N349" s="225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160</v>
      </c>
      <c r="AU349" s="19" t="s">
        <v>81</v>
      </c>
    </row>
    <row r="350" s="2" customFormat="1" ht="16.5" customHeight="1">
      <c r="A350" s="40"/>
      <c r="B350" s="41"/>
      <c r="C350" s="207" t="s">
        <v>872</v>
      </c>
      <c r="D350" s="207" t="s">
        <v>154</v>
      </c>
      <c r="E350" s="208" t="s">
        <v>1918</v>
      </c>
      <c r="F350" s="209" t="s">
        <v>1919</v>
      </c>
      <c r="G350" s="210" t="s">
        <v>262</v>
      </c>
      <c r="H350" s="211">
        <v>9</v>
      </c>
      <c r="I350" s="212"/>
      <c r="J350" s="213">
        <f>ROUND(I350*H350,2)</f>
        <v>0</v>
      </c>
      <c r="K350" s="214"/>
      <c r="L350" s="46"/>
      <c r="M350" s="215" t="s">
        <v>19</v>
      </c>
      <c r="N350" s="216" t="s">
        <v>42</v>
      </c>
      <c r="O350" s="86"/>
      <c r="P350" s="217">
        <f>O350*H350</f>
        <v>0</v>
      </c>
      <c r="Q350" s="217">
        <v>0</v>
      </c>
      <c r="R350" s="217">
        <f>Q350*H350</f>
        <v>0</v>
      </c>
      <c r="S350" s="217">
        <v>0</v>
      </c>
      <c r="T350" s="218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9" t="s">
        <v>264</v>
      </c>
      <c r="AT350" s="219" t="s">
        <v>154</v>
      </c>
      <c r="AU350" s="219" t="s">
        <v>81</v>
      </c>
      <c r="AY350" s="19" t="s">
        <v>152</v>
      </c>
      <c r="BE350" s="220">
        <f>IF(N350="základní",J350,0)</f>
        <v>0</v>
      </c>
      <c r="BF350" s="220">
        <f>IF(N350="snížená",J350,0)</f>
        <v>0</v>
      </c>
      <c r="BG350" s="220">
        <f>IF(N350="zákl. přenesená",J350,0)</f>
        <v>0</v>
      </c>
      <c r="BH350" s="220">
        <f>IF(N350="sníž. přenesená",J350,0)</f>
        <v>0</v>
      </c>
      <c r="BI350" s="220">
        <f>IF(N350="nulová",J350,0)</f>
        <v>0</v>
      </c>
      <c r="BJ350" s="19" t="s">
        <v>79</v>
      </c>
      <c r="BK350" s="220">
        <f>ROUND(I350*H350,2)</f>
        <v>0</v>
      </c>
      <c r="BL350" s="19" t="s">
        <v>264</v>
      </c>
      <c r="BM350" s="219" t="s">
        <v>1920</v>
      </c>
    </row>
    <row r="351" s="2" customFormat="1">
      <c r="A351" s="40"/>
      <c r="B351" s="41"/>
      <c r="C351" s="42"/>
      <c r="D351" s="221" t="s">
        <v>160</v>
      </c>
      <c r="E351" s="42"/>
      <c r="F351" s="222" t="s">
        <v>1919</v>
      </c>
      <c r="G351" s="42"/>
      <c r="H351" s="42"/>
      <c r="I351" s="223"/>
      <c r="J351" s="42"/>
      <c r="K351" s="42"/>
      <c r="L351" s="46"/>
      <c r="M351" s="224"/>
      <c r="N351" s="225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160</v>
      </c>
      <c r="AU351" s="19" t="s">
        <v>81</v>
      </c>
    </row>
    <row r="352" s="2" customFormat="1" ht="16.5" customHeight="1">
      <c r="A352" s="40"/>
      <c r="B352" s="41"/>
      <c r="C352" s="207" t="s">
        <v>876</v>
      </c>
      <c r="D352" s="207" t="s">
        <v>154</v>
      </c>
      <c r="E352" s="208" t="s">
        <v>1921</v>
      </c>
      <c r="F352" s="209" t="s">
        <v>1922</v>
      </c>
      <c r="G352" s="210" t="s">
        <v>262</v>
      </c>
      <c r="H352" s="211">
        <v>6</v>
      </c>
      <c r="I352" s="212"/>
      <c r="J352" s="213">
        <f>ROUND(I352*H352,2)</f>
        <v>0</v>
      </c>
      <c r="K352" s="214"/>
      <c r="L352" s="46"/>
      <c r="M352" s="215" t="s">
        <v>19</v>
      </c>
      <c r="N352" s="216" t="s">
        <v>42</v>
      </c>
      <c r="O352" s="86"/>
      <c r="P352" s="217">
        <f>O352*H352</f>
        <v>0</v>
      </c>
      <c r="Q352" s="217">
        <v>0</v>
      </c>
      <c r="R352" s="217">
        <f>Q352*H352</f>
        <v>0</v>
      </c>
      <c r="S352" s="217">
        <v>0</v>
      </c>
      <c r="T352" s="218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9" t="s">
        <v>264</v>
      </c>
      <c r="AT352" s="219" t="s">
        <v>154</v>
      </c>
      <c r="AU352" s="219" t="s">
        <v>81</v>
      </c>
      <c r="AY352" s="19" t="s">
        <v>152</v>
      </c>
      <c r="BE352" s="220">
        <f>IF(N352="základní",J352,0)</f>
        <v>0</v>
      </c>
      <c r="BF352" s="220">
        <f>IF(N352="snížená",J352,0)</f>
        <v>0</v>
      </c>
      <c r="BG352" s="220">
        <f>IF(N352="zákl. přenesená",J352,0)</f>
        <v>0</v>
      </c>
      <c r="BH352" s="220">
        <f>IF(N352="sníž. přenesená",J352,0)</f>
        <v>0</v>
      </c>
      <c r="BI352" s="220">
        <f>IF(N352="nulová",J352,0)</f>
        <v>0</v>
      </c>
      <c r="BJ352" s="19" t="s">
        <v>79</v>
      </c>
      <c r="BK352" s="220">
        <f>ROUND(I352*H352,2)</f>
        <v>0</v>
      </c>
      <c r="BL352" s="19" t="s">
        <v>264</v>
      </c>
      <c r="BM352" s="219" t="s">
        <v>1923</v>
      </c>
    </row>
    <row r="353" s="2" customFormat="1">
      <c r="A353" s="40"/>
      <c r="B353" s="41"/>
      <c r="C353" s="42"/>
      <c r="D353" s="221" t="s">
        <v>160</v>
      </c>
      <c r="E353" s="42"/>
      <c r="F353" s="222" t="s">
        <v>1922</v>
      </c>
      <c r="G353" s="42"/>
      <c r="H353" s="42"/>
      <c r="I353" s="223"/>
      <c r="J353" s="42"/>
      <c r="K353" s="42"/>
      <c r="L353" s="46"/>
      <c r="M353" s="224"/>
      <c r="N353" s="225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160</v>
      </c>
      <c r="AU353" s="19" t="s">
        <v>81</v>
      </c>
    </row>
    <row r="354" s="2" customFormat="1" ht="16.5" customHeight="1">
      <c r="A354" s="40"/>
      <c r="B354" s="41"/>
      <c r="C354" s="207" t="s">
        <v>882</v>
      </c>
      <c r="D354" s="207" t="s">
        <v>154</v>
      </c>
      <c r="E354" s="208" t="s">
        <v>1924</v>
      </c>
      <c r="F354" s="209" t="s">
        <v>1925</v>
      </c>
      <c r="G354" s="210" t="s">
        <v>262</v>
      </c>
      <c r="H354" s="211">
        <v>3</v>
      </c>
      <c r="I354" s="212"/>
      <c r="J354" s="213">
        <f>ROUND(I354*H354,2)</f>
        <v>0</v>
      </c>
      <c r="K354" s="214"/>
      <c r="L354" s="46"/>
      <c r="M354" s="215" t="s">
        <v>19</v>
      </c>
      <c r="N354" s="216" t="s">
        <v>42</v>
      </c>
      <c r="O354" s="86"/>
      <c r="P354" s="217">
        <f>O354*H354</f>
        <v>0</v>
      </c>
      <c r="Q354" s="217">
        <v>0</v>
      </c>
      <c r="R354" s="217">
        <f>Q354*H354</f>
        <v>0</v>
      </c>
      <c r="S354" s="217">
        <v>0</v>
      </c>
      <c r="T354" s="218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9" t="s">
        <v>264</v>
      </c>
      <c r="AT354" s="219" t="s">
        <v>154</v>
      </c>
      <c r="AU354" s="219" t="s">
        <v>81</v>
      </c>
      <c r="AY354" s="19" t="s">
        <v>152</v>
      </c>
      <c r="BE354" s="220">
        <f>IF(N354="základní",J354,0)</f>
        <v>0</v>
      </c>
      <c r="BF354" s="220">
        <f>IF(N354="snížená",J354,0)</f>
        <v>0</v>
      </c>
      <c r="BG354" s="220">
        <f>IF(N354="zákl. přenesená",J354,0)</f>
        <v>0</v>
      </c>
      <c r="BH354" s="220">
        <f>IF(N354="sníž. přenesená",J354,0)</f>
        <v>0</v>
      </c>
      <c r="BI354" s="220">
        <f>IF(N354="nulová",J354,0)</f>
        <v>0</v>
      </c>
      <c r="BJ354" s="19" t="s">
        <v>79</v>
      </c>
      <c r="BK354" s="220">
        <f>ROUND(I354*H354,2)</f>
        <v>0</v>
      </c>
      <c r="BL354" s="19" t="s">
        <v>264</v>
      </c>
      <c r="BM354" s="219" t="s">
        <v>1926</v>
      </c>
    </row>
    <row r="355" s="2" customFormat="1">
      <c r="A355" s="40"/>
      <c r="B355" s="41"/>
      <c r="C355" s="42"/>
      <c r="D355" s="221" t="s">
        <v>160</v>
      </c>
      <c r="E355" s="42"/>
      <c r="F355" s="222" t="s">
        <v>1925</v>
      </c>
      <c r="G355" s="42"/>
      <c r="H355" s="42"/>
      <c r="I355" s="223"/>
      <c r="J355" s="42"/>
      <c r="K355" s="42"/>
      <c r="L355" s="46"/>
      <c r="M355" s="224"/>
      <c r="N355" s="225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160</v>
      </c>
      <c r="AU355" s="19" t="s">
        <v>81</v>
      </c>
    </row>
    <row r="356" s="2" customFormat="1" ht="24.15" customHeight="1">
      <c r="A356" s="40"/>
      <c r="B356" s="41"/>
      <c r="C356" s="207" t="s">
        <v>887</v>
      </c>
      <c r="D356" s="207" t="s">
        <v>154</v>
      </c>
      <c r="E356" s="208" t="s">
        <v>1927</v>
      </c>
      <c r="F356" s="209" t="s">
        <v>1928</v>
      </c>
      <c r="G356" s="210" t="s">
        <v>262</v>
      </c>
      <c r="H356" s="211">
        <v>3</v>
      </c>
      <c r="I356" s="212"/>
      <c r="J356" s="213">
        <f>ROUND(I356*H356,2)</f>
        <v>0</v>
      </c>
      <c r="K356" s="214"/>
      <c r="L356" s="46"/>
      <c r="M356" s="215" t="s">
        <v>19</v>
      </c>
      <c r="N356" s="216" t="s">
        <v>42</v>
      </c>
      <c r="O356" s="86"/>
      <c r="P356" s="217">
        <f>O356*H356</f>
        <v>0</v>
      </c>
      <c r="Q356" s="217">
        <v>0</v>
      </c>
      <c r="R356" s="217">
        <f>Q356*H356</f>
        <v>0</v>
      </c>
      <c r="S356" s="217">
        <v>0</v>
      </c>
      <c r="T356" s="218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9" t="s">
        <v>264</v>
      </c>
      <c r="AT356" s="219" t="s">
        <v>154</v>
      </c>
      <c r="AU356" s="219" t="s">
        <v>81</v>
      </c>
      <c r="AY356" s="19" t="s">
        <v>152</v>
      </c>
      <c r="BE356" s="220">
        <f>IF(N356="základní",J356,0)</f>
        <v>0</v>
      </c>
      <c r="BF356" s="220">
        <f>IF(N356="snížená",J356,0)</f>
        <v>0</v>
      </c>
      <c r="BG356" s="220">
        <f>IF(N356="zákl. přenesená",J356,0)</f>
        <v>0</v>
      </c>
      <c r="BH356" s="220">
        <f>IF(N356="sníž. přenesená",J356,0)</f>
        <v>0</v>
      </c>
      <c r="BI356" s="220">
        <f>IF(N356="nulová",J356,0)</f>
        <v>0</v>
      </c>
      <c r="BJ356" s="19" t="s">
        <v>79</v>
      </c>
      <c r="BK356" s="220">
        <f>ROUND(I356*H356,2)</f>
        <v>0</v>
      </c>
      <c r="BL356" s="19" t="s">
        <v>264</v>
      </c>
      <c r="BM356" s="219" t="s">
        <v>1929</v>
      </c>
    </row>
    <row r="357" s="2" customFormat="1">
      <c r="A357" s="40"/>
      <c r="B357" s="41"/>
      <c r="C357" s="42"/>
      <c r="D357" s="221" t="s">
        <v>160</v>
      </c>
      <c r="E357" s="42"/>
      <c r="F357" s="222" t="s">
        <v>1928</v>
      </c>
      <c r="G357" s="42"/>
      <c r="H357" s="42"/>
      <c r="I357" s="223"/>
      <c r="J357" s="42"/>
      <c r="K357" s="42"/>
      <c r="L357" s="46"/>
      <c r="M357" s="224"/>
      <c r="N357" s="225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160</v>
      </c>
      <c r="AU357" s="19" t="s">
        <v>81</v>
      </c>
    </row>
    <row r="358" s="2" customFormat="1" ht="16.5" customHeight="1">
      <c r="A358" s="40"/>
      <c r="B358" s="41"/>
      <c r="C358" s="207" t="s">
        <v>892</v>
      </c>
      <c r="D358" s="207" t="s">
        <v>154</v>
      </c>
      <c r="E358" s="208" t="s">
        <v>1930</v>
      </c>
      <c r="F358" s="209" t="s">
        <v>1931</v>
      </c>
      <c r="G358" s="210" t="s">
        <v>262</v>
      </c>
      <c r="H358" s="211">
        <v>6</v>
      </c>
      <c r="I358" s="212"/>
      <c r="J358" s="213">
        <f>ROUND(I358*H358,2)</f>
        <v>0</v>
      </c>
      <c r="K358" s="214"/>
      <c r="L358" s="46"/>
      <c r="M358" s="215" t="s">
        <v>19</v>
      </c>
      <c r="N358" s="216" t="s">
        <v>42</v>
      </c>
      <c r="O358" s="86"/>
      <c r="P358" s="217">
        <f>O358*H358</f>
        <v>0</v>
      </c>
      <c r="Q358" s="217">
        <v>0</v>
      </c>
      <c r="R358" s="217">
        <f>Q358*H358</f>
        <v>0</v>
      </c>
      <c r="S358" s="217">
        <v>0</v>
      </c>
      <c r="T358" s="218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9" t="s">
        <v>264</v>
      </c>
      <c r="AT358" s="219" t="s">
        <v>154</v>
      </c>
      <c r="AU358" s="219" t="s">
        <v>81</v>
      </c>
      <c r="AY358" s="19" t="s">
        <v>152</v>
      </c>
      <c r="BE358" s="220">
        <f>IF(N358="základní",J358,0)</f>
        <v>0</v>
      </c>
      <c r="BF358" s="220">
        <f>IF(N358="snížená",J358,0)</f>
        <v>0</v>
      </c>
      <c r="BG358" s="220">
        <f>IF(N358="zákl. přenesená",J358,0)</f>
        <v>0</v>
      </c>
      <c r="BH358" s="220">
        <f>IF(N358="sníž. přenesená",J358,0)</f>
        <v>0</v>
      </c>
      <c r="BI358" s="220">
        <f>IF(N358="nulová",J358,0)</f>
        <v>0</v>
      </c>
      <c r="BJ358" s="19" t="s">
        <v>79</v>
      </c>
      <c r="BK358" s="220">
        <f>ROUND(I358*H358,2)</f>
        <v>0</v>
      </c>
      <c r="BL358" s="19" t="s">
        <v>264</v>
      </c>
      <c r="BM358" s="219" t="s">
        <v>1932</v>
      </c>
    </row>
    <row r="359" s="2" customFormat="1">
      <c r="A359" s="40"/>
      <c r="B359" s="41"/>
      <c r="C359" s="42"/>
      <c r="D359" s="221" t="s">
        <v>160</v>
      </c>
      <c r="E359" s="42"/>
      <c r="F359" s="222" t="s">
        <v>1931</v>
      </c>
      <c r="G359" s="42"/>
      <c r="H359" s="42"/>
      <c r="I359" s="223"/>
      <c r="J359" s="42"/>
      <c r="K359" s="42"/>
      <c r="L359" s="46"/>
      <c r="M359" s="224"/>
      <c r="N359" s="225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160</v>
      </c>
      <c r="AU359" s="19" t="s">
        <v>81</v>
      </c>
    </row>
    <row r="360" s="2" customFormat="1" ht="16.5" customHeight="1">
      <c r="A360" s="40"/>
      <c r="B360" s="41"/>
      <c r="C360" s="207" t="s">
        <v>897</v>
      </c>
      <c r="D360" s="207" t="s">
        <v>154</v>
      </c>
      <c r="E360" s="208" t="s">
        <v>1933</v>
      </c>
      <c r="F360" s="209" t="s">
        <v>1934</v>
      </c>
      <c r="G360" s="210" t="s">
        <v>262</v>
      </c>
      <c r="H360" s="211">
        <v>3</v>
      </c>
      <c r="I360" s="212"/>
      <c r="J360" s="213">
        <f>ROUND(I360*H360,2)</f>
        <v>0</v>
      </c>
      <c r="K360" s="214"/>
      <c r="L360" s="46"/>
      <c r="M360" s="215" t="s">
        <v>19</v>
      </c>
      <c r="N360" s="216" t="s">
        <v>42</v>
      </c>
      <c r="O360" s="86"/>
      <c r="P360" s="217">
        <f>O360*H360</f>
        <v>0</v>
      </c>
      <c r="Q360" s="217">
        <v>0</v>
      </c>
      <c r="R360" s="217">
        <f>Q360*H360</f>
        <v>0</v>
      </c>
      <c r="S360" s="217">
        <v>0</v>
      </c>
      <c r="T360" s="218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9" t="s">
        <v>264</v>
      </c>
      <c r="AT360" s="219" t="s">
        <v>154</v>
      </c>
      <c r="AU360" s="219" t="s">
        <v>81</v>
      </c>
      <c r="AY360" s="19" t="s">
        <v>152</v>
      </c>
      <c r="BE360" s="220">
        <f>IF(N360="základní",J360,0)</f>
        <v>0</v>
      </c>
      <c r="BF360" s="220">
        <f>IF(N360="snížená",J360,0)</f>
        <v>0</v>
      </c>
      <c r="BG360" s="220">
        <f>IF(N360="zákl. přenesená",J360,0)</f>
        <v>0</v>
      </c>
      <c r="BH360" s="220">
        <f>IF(N360="sníž. přenesená",J360,0)</f>
        <v>0</v>
      </c>
      <c r="BI360" s="220">
        <f>IF(N360="nulová",J360,0)</f>
        <v>0</v>
      </c>
      <c r="BJ360" s="19" t="s">
        <v>79</v>
      </c>
      <c r="BK360" s="220">
        <f>ROUND(I360*H360,2)</f>
        <v>0</v>
      </c>
      <c r="BL360" s="19" t="s">
        <v>264</v>
      </c>
      <c r="BM360" s="219" t="s">
        <v>1935</v>
      </c>
    </row>
    <row r="361" s="2" customFormat="1">
      <c r="A361" s="40"/>
      <c r="B361" s="41"/>
      <c r="C361" s="42"/>
      <c r="D361" s="221" t="s">
        <v>160</v>
      </c>
      <c r="E361" s="42"/>
      <c r="F361" s="222" t="s">
        <v>1934</v>
      </c>
      <c r="G361" s="42"/>
      <c r="H361" s="42"/>
      <c r="I361" s="223"/>
      <c r="J361" s="42"/>
      <c r="K361" s="42"/>
      <c r="L361" s="46"/>
      <c r="M361" s="224"/>
      <c r="N361" s="225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160</v>
      </c>
      <c r="AU361" s="19" t="s">
        <v>81</v>
      </c>
    </row>
    <row r="362" s="2" customFormat="1" ht="24.15" customHeight="1">
      <c r="A362" s="40"/>
      <c r="B362" s="41"/>
      <c r="C362" s="207" t="s">
        <v>901</v>
      </c>
      <c r="D362" s="207" t="s">
        <v>154</v>
      </c>
      <c r="E362" s="208" t="s">
        <v>1936</v>
      </c>
      <c r="F362" s="209" t="s">
        <v>1937</v>
      </c>
      <c r="G362" s="210" t="s">
        <v>1361</v>
      </c>
      <c r="H362" s="283"/>
      <c r="I362" s="212"/>
      <c r="J362" s="213">
        <f>ROUND(I362*H362,2)</f>
        <v>0</v>
      </c>
      <c r="K362" s="214"/>
      <c r="L362" s="46"/>
      <c r="M362" s="215" t="s">
        <v>19</v>
      </c>
      <c r="N362" s="216" t="s">
        <v>42</v>
      </c>
      <c r="O362" s="86"/>
      <c r="P362" s="217">
        <f>O362*H362</f>
        <v>0</v>
      </c>
      <c r="Q362" s="217">
        <v>0</v>
      </c>
      <c r="R362" s="217">
        <f>Q362*H362</f>
        <v>0</v>
      </c>
      <c r="S362" s="217">
        <v>0</v>
      </c>
      <c r="T362" s="218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9" t="s">
        <v>264</v>
      </c>
      <c r="AT362" s="219" t="s">
        <v>154</v>
      </c>
      <c r="AU362" s="219" t="s">
        <v>81</v>
      </c>
      <c r="AY362" s="19" t="s">
        <v>152</v>
      </c>
      <c r="BE362" s="220">
        <f>IF(N362="základní",J362,0)</f>
        <v>0</v>
      </c>
      <c r="BF362" s="220">
        <f>IF(N362="snížená",J362,0)</f>
        <v>0</v>
      </c>
      <c r="BG362" s="220">
        <f>IF(N362="zákl. přenesená",J362,0)</f>
        <v>0</v>
      </c>
      <c r="BH362" s="220">
        <f>IF(N362="sníž. přenesená",J362,0)</f>
        <v>0</v>
      </c>
      <c r="BI362" s="220">
        <f>IF(N362="nulová",J362,0)</f>
        <v>0</v>
      </c>
      <c r="BJ362" s="19" t="s">
        <v>79</v>
      </c>
      <c r="BK362" s="220">
        <f>ROUND(I362*H362,2)</f>
        <v>0</v>
      </c>
      <c r="BL362" s="19" t="s">
        <v>264</v>
      </c>
      <c r="BM362" s="219" t="s">
        <v>1938</v>
      </c>
    </row>
    <row r="363" s="2" customFormat="1">
      <c r="A363" s="40"/>
      <c r="B363" s="41"/>
      <c r="C363" s="42"/>
      <c r="D363" s="221" t="s">
        <v>160</v>
      </c>
      <c r="E363" s="42"/>
      <c r="F363" s="222" t="s">
        <v>1937</v>
      </c>
      <c r="G363" s="42"/>
      <c r="H363" s="42"/>
      <c r="I363" s="223"/>
      <c r="J363" s="42"/>
      <c r="K363" s="42"/>
      <c r="L363" s="46"/>
      <c r="M363" s="224"/>
      <c r="N363" s="225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160</v>
      </c>
      <c r="AU363" s="19" t="s">
        <v>81</v>
      </c>
    </row>
    <row r="364" s="12" customFormat="1" ht="22.8" customHeight="1">
      <c r="A364" s="12"/>
      <c r="B364" s="191"/>
      <c r="C364" s="192"/>
      <c r="D364" s="193" t="s">
        <v>70</v>
      </c>
      <c r="E364" s="205" t="s">
        <v>1939</v>
      </c>
      <c r="F364" s="205" t="s">
        <v>1940</v>
      </c>
      <c r="G364" s="192"/>
      <c r="H364" s="192"/>
      <c r="I364" s="195"/>
      <c r="J364" s="206">
        <f>BK364</f>
        <v>0</v>
      </c>
      <c r="K364" s="192"/>
      <c r="L364" s="197"/>
      <c r="M364" s="198"/>
      <c r="N364" s="199"/>
      <c r="O364" s="199"/>
      <c r="P364" s="200">
        <f>SUM(P365:P368)</f>
        <v>0</v>
      </c>
      <c r="Q364" s="199"/>
      <c r="R364" s="200">
        <f>SUM(R365:R368)</f>
        <v>0</v>
      </c>
      <c r="S364" s="199"/>
      <c r="T364" s="201">
        <f>SUM(T365:T368)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02" t="s">
        <v>81</v>
      </c>
      <c r="AT364" s="203" t="s">
        <v>70</v>
      </c>
      <c r="AU364" s="203" t="s">
        <v>79</v>
      </c>
      <c r="AY364" s="202" t="s">
        <v>152</v>
      </c>
      <c r="BK364" s="204">
        <f>SUM(BK365:BK368)</f>
        <v>0</v>
      </c>
    </row>
    <row r="365" s="2" customFormat="1" ht="16.5" customHeight="1">
      <c r="A365" s="40"/>
      <c r="B365" s="41"/>
      <c r="C365" s="207" t="s">
        <v>908</v>
      </c>
      <c r="D365" s="207" t="s">
        <v>154</v>
      </c>
      <c r="E365" s="208" t="s">
        <v>1941</v>
      </c>
      <c r="F365" s="209" t="s">
        <v>1942</v>
      </c>
      <c r="G365" s="210" t="s">
        <v>262</v>
      </c>
      <c r="H365" s="211">
        <v>1</v>
      </c>
      <c r="I365" s="212"/>
      <c r="J365" s="213">
        <f>ROUND(I365*H365,2)</f>
        <v>0</v>
      </c>
      <c r="K365" s="214"/>
      <c r="L365" s="46"/>
      <c r="M365" s="215" t="s">
        <v>19</v>
      </c>
      <c r="N365" s="216" t="s">
        <v>42</v>
      </c>
      <c r="O365" s="86"/>
      <c r="P365" s="217">
        <f>O365*H365</f>
        <v>0</v>
      </c>
      <c r="Q365" s="217">
        <v>0</v>
      </c>
      <c r="R365" s="217">
        <f>Q365*H365</f>
        <v>0</v>
      </c>
      <c r="S365" s="217">
        <v>0</v>
      </c>
      <c r="T365" s="218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9" t="s">
        <v>264</v>
      </c>
      <c r="AT365" s="219" t="s">
        <v>154</v>
      </c>
      <c r="AU365" s="219" t="s">
        <v>81</v>
      </c>
      <c r="AY365" s="19" t="s">
        <v>152</v>
      </c>
      <c r="BE365" s="220">
        <f>IF(N365="základní",J365,0)</f>
        <v>0</v>
      </c>
      <c r="BF365" s="220">
        <f>IF(N365="snížená",J365,0)</f>
        <v>0</v>
      </c>
      <c r="BG365" s="220">
        <f>IF(N365="zákl. přenesená",J365,0)</f>
        <v>0</v>
      </c>
      <c r="BH365" s="220">
        <f>IF(N365="sníž. přenesená",J365,0)</f>
        <v>0</v>
      </c>
      <c r="BI365" s="220">
        <f>IF(N365="nulová",J365,0)</f>
        <v>0</v>
      </c>
      <c r="BJ365" s="19" t="s">
        <v>79</v>
      </c>
      <c r="BK365" s="220">
        <f>ROUND(I365*H365,2)</f>
        <v>0</v>
      </c>
      <c r="BL365" s="19" t="s">
        <v>264</v>
      </c>
      <c r="BM365" s="219" t="s">
        <v>1943</v>
      </c>
    </row>
    <row r="366" s="2" customFormat="1">
      <c r="A366" s="40"/>
      <c r="B366" s="41"/>
      <c r="C366" s="42"/>
      <c r="D366" s="221" t="s">
        <v>160</v>
      </c>
      <c r="E366" s="42"/>
      <c r="F366" s="222" t="s">
        <v>1942</v>
      </c>
      <c r="G366" s="42"/>
      <c r="H366" s="42"/>
      <c r="I366" s="223"/>
      <c r="J366" s="42"/>
      <c r="K366" s="42"/>
      <c r="L366" s="46"/>
      <c r="M366" s="224"/>
      <c r="N366" s="225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160</v>
      </c>
      <c r="AU366" s="19" t="s">
        <v>81</v>
      </c>
    </row>
    <row r="367" s="2" customFormat="1" ht="16.5" customHeight="1">
      <c r="A367" s="40"/>
      <c r="B367" s="41"/>
      <c r="C367" s="207" t="s">
        <v>913</v>
      </c>
      <c r="D367" s="207" t="s">
        <v>154</v>
      </c>
      <c r="E367" s="208" t="s">
        <v>1944</v>
      </c>
      <c r="F367" s="209" t="s">
        <v>1945</v>
      </c>
      <c r="G367" s="210" t="s">
        <v>202</v>
      </c>
      <c r="H367" s="211">
        <v>0.001</v>
      </c>
      <c r="I367" s="212"/>
      <c r="J367" s="213">
        <f>ROUND(I367*H367,2)</f>
        <v>0</v>
      </c>
      <c r="K367" s="214"/>
      <c r="L367" s="46"/>
      <c r="M367" s="215" t="s">
        <v>19</v>
      </c>
      <c r="N367" s="216" t="s">
        <v>42</v>
      </c>
      <c r="O367" s="86"/>
      <c r="P367" s="217">
        <f>O367*H367</f>
        <v>0</v>
      </c>
      <c r="Q367" s="217">
        <v>0</v>
      </c>
      <c r="R367" s="217">
        <f>Q367*H367</f>
        <v>0</v>
      </c>
      <c r="S367" s="217">
        <v>0</v>
      </c>
      <c r="T367" s="218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9" t="s">
        <v>264</v>
      </c>
      <c r="AT367" s="219" t="s">
        <v>154</v>
      </c>
      <c r="AU367" s="219" t="s">
        <v>81</v>
      </c>
      <c r="AY367" s="19" t="s">
        <v>152</v>
      </c>
      <c r="BE367" s="220">
        <f>IF(N367="základní",J367,0)</f>
        <v>0</v>
      </c>
      <c r="BF367" s="220">
        <f>IF(N367="snížená",J367,0)</f>
        <v>0</v>
      </c>
      <c r="BG367" s="220">
        <f>IF(N367="zákl. přenesená",J367,0)</f>
        <v>0</v>
      </c>
      <c r="BH367" s="220">
        <f>IF(N367="sníž. přenesená",J367,0)</f>
        <v>0</v>
      </c>
      <c r="BI367" s="220">
        <f>IF(N367="nulová",J367,0)</f>
        <v>0</v>
      </c>
      <c r="BJ367" s="19" t="s">
        <v>79</v>
      </c>
      <c r="BK367" s="220">
        <f>ROUND(I367*H367,2)</f>
        <v>0</v>
      </c>
      <c r="BL367" s="19" t="s">
        <v>264</v>
      </c>
      <c r="BM367" s="219" t="s">
        <v>1946</v>
      </c>
    </row>
    <row r="368" s="2" customFormat="1">
      <c r="A368" s="40"/>
      <c r="B368" s="41"/>
      <c r="C368" s="42"/>
      <c r="D368" s="221" t="s">
        <v>160</v>
      </c>
      <c r="E368" s="42"/>
      <c r="F368" s="222" t="s">
        <v>1945</v>
      </c>
      <c r="G368" s="42"/>
      <c r="H368" s="42"/>
      <c r="I368" s="223"/>
      <c r="J368" s="42"/>
      <c r="K368" s="42"/>
      <c r="L368" s="46"/>
      <c r="M368" s="224"/>
      <c r="N368" s="225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160</v>
      </c>
      <c r="AU368" s="19" t="s">
        <v>81</v>
      </c>
    </row>
    <row r="369" s="12" customFormat="1" ht="22.8" customHeight="1">
      <c r="A369" s="12"/>
      <c r="B369" s="191"/>
      <c r="C369" s="192"/>
      <c r="D369" s="193" t="s">
        <v>70</v>
      </c>
      <c r="E369" s="205" t="s">
        <v>1187</v>
      </c>
      <c r="F369" s="205" t="s">
        <v>1188</v>
      </c>
      <c r="G369" s="192"/>
      <c r="H369" s="192"/>
      <c r="I369" s="195"/>
      <c r="J369" s="206">
        <f>BK369</f>
        <v>0</v>
      </c>
      <c r="K369" s="192"/>
      <c r="L369" s="197"/>
      <c r="M369" s="198"/>
      <c r="N369" s="199"/>
      <c r="O369" s="199"/>
      <c r="P369" s="200">
        <f>SUM(P370:P383)</f>
        <v>0</v>
      </c>
      <c r="Q369" s="199"/>
      <c r="R369" s="200">
        <f>SUM(R370:R383)</f>
        <v>0.00274158</v>
      </c>
      <c r="S369" s="199"/>
      <c r="T369" s="201">
        <f>SUM(T370:T383)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02" t="s">
        <v>81</v>
      </c>
      <c r="AT369" s="203" t="s">
        <v>70</v>
      </c>
      <c r="AU369" s="203" t="s">
        <v>79</v>
      </c>
      <c r="AY369" s="202" t="s">
        <v>152</v>
      </c>
      <c r="BK369" s="204">
        <f>SUM(BK370:BK383)</f>
        <v>0</v>
      </c>
    </row>
    <row r="370" s="2" customFormat="1" ht="16.5" customHeight="1">
      <c r="A370" s="40"/>
      <c r="B370" s="41"/>
      <c r="C370" s="207" t="s">
        <v>917</v>
      </c>
      <c r="D370" s="207" t="s">
        <v>154</v>
      </c>
      <c r="E370" s="208" t="s">
        <v>1947</v>
      </c>
      <c r="F370" s="209" t="s">
        <v>1948</v>
      </c>
      <c r="G370" s="210" t="s">
        <v>262</v>
      </c>
      <c r="H370" s="211">
        <v>6</v>
      </c>
      <c r="I370" s="212"/>
      <c r="J370" s="213">
        <f>ROUND(I370*H370,2)</f>
        <v>0</v>
      </c>
      <c r="K370" s="214"/>
      <c r="L370" s="46"/>
      <c r="M370" s="215" t="s">
        <v>19</v>
      </c>
      <c r="N370" s="216" t="s">
        <v>42</v>
      </c>
      <c r="O370" s="86"/>
      <c r="P370" s="217">
        <f>O370*H370</f>
        <v>0</v>
      </c>
      <c r="Q370" s="217">
        <v>0</v>
      </c>
      <c r="R370" s="217">
        <f>Q370*H370</f>
        <v>0</v>
      </c>
      <c r="S370" s="217">
        <v>0</v>
      </c>
      <c r="T370" s="218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9" t="s">
        <v>264</v>
      </c>
      <c r="AT370" s="219" t="s">
        <v>154</v>
      </c>
      <c r="AU370" s="219" t="s">
        <v>81</v>
      </c>
      <c r="AY370" s="19" t="s">
        <v>152</v>
      </c>
      <c r="BE370" s="220">
        <f>IF(N370="základní",J370,0)</f>
        <v>0</v>
      </c>
      <c r="BF370" s="220">
        <f>IF(N370="snížená",J370,0)</f>
        <v>0</v>
      </c>
      <c r="BG370" s="220">
        <f>IF(N370="zákl. přenesená",J370,0)</f>
        <v>0</v>
      </c>
      <c r="BH370" s="220">
        <f>IF(N370="sníž. přenesená",J370,0)</f>
        <v>0</v>
      </c>
      <c r="BI370" s="220">
        <f>IF(N370="nulová",J370,0)</f>
        <v>0</v>
      </c>
      <c r="BJ370" s="19" t="s">
        <v>79</v>
      </c>
      <c r="BK370" s="220">
        <f>ROUND(I370*H370,2)</f>
        <v>0</v>
      </c>
      <c r="BL370" s="19" t="s">
        <v>264</v>
      </c>
      <c r="BM370" s="219" t="s">
        <v>1949</v>
      </c>
    </row>
    <row r="371" s="2" customFormat="1">
      <c r="A371" s="40"/>
      <c r="B371" s="41"/>
      <c r="C371" s="42"/>
      <c r="D371" s="221" t="s">
        <v>160</v>
      </c>
      <c r="E371" s="42"/>
      <c r="F371" s="222" t="s">
        <v>1948</v>
      </c>
      <c r="G371" s="42"/>
      <c r="H371" s="42"/>
      <c r="I371" s="223"/>
      <c r="J371" s="42"/>
      <c r="K371" s="42"/>
      <c r="L371" s="46"/>
      <c r="M371" s="224"/>
      <c r="N371" s="225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160</v>
      </c>
      <c r="AU371" s="19" t="s">
        <v>81</v>
      </c>
    </row>
    <row r="372" s="13" customFormat="1">
      <c r="A372" s="13"/>
      <c r="B372" s="228"/>
      <c r="C372" s="229"/>
      <c r="D372" s="221" t="s">
        <v>164</v>
      </c>
      <c r="E372" s="230" t="s">
        <v>19</v>
      </c>
      <c r="F372" s="231" t="s">
        <v>1950</v>
      </c>
      <c r="G372" s="229"/>
      <c r="H372" s="232">
        <v>6</v>
      </c>
      <c r="I372" s="233"/>
      <c r="J372" s="229"/>
      <c r="K372" s="229"/>
      <c r="L372" s="234"/>
      <c r="M372" s="235"/>
      <c r="N372" s="236"/>
      <c r="O372" s="236"/>
      <c r="P372" s="236"/>
      <c r="Q372" s="236"/>
      <c r="R372" s="236"/>
      <c r="S372" s="236"/>
      <c r="T372" s="23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8" t="s">
        <v>164</v>
      </c>
      <c r="AU372" s="238" t="s">
        <v>81</v>
      </c>
      <c r="AV372" s="13" t="s">
        <v>81</v>
      </c>
      <c r="AW372" s="13" t="s">
        <v>33</v>
      </c>
      <c r="AX372" s="13" t="s">
        <v>71</v>
      </c>
      <c r="AY372" s="238" t="s">
        <v>152</v>
      </c>
    </row>
    <row r="373" s="14" customFormat="1">
      <c r="A373" s="14"/>
      <c r="B373" s="239"/>
      <c r="C373" s="240"/>
      <c r="D373" s="221" t="s">
        <v>164</v>
      </c>
      <c r="E373" s="241" t="s">
        <v>19</v>
      </c>
      <c r="F373" s="242" t="s">
        <v>169</v>
      </c>
      <c r="G373" s="240"/>
      <c r="H373" s="243">
        <v>6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9" t="s">
        <v>164</v>
      </c>
      <c r="AU373" s="249" t="s">
        <v>81</v>
      </c>
      <c r="AV373" s="14" t="s">
        <v>158</v>
      </c>
      <c r="AW373" s="14" t="s">
        <v>33</v>
      </c>
      <c r="AX373" s="14" t="s">
        <v>79</v>
      </c>
      <c r="AY373" s="249" t="s">
        <v>152</v>
      </c>
    </row>
    <row r="374" s="2" customFormat="1" ht="16.5" customHeight="1">
      <c r="A374" s="40"/>
      <c r="B374" s="41"/>
      <c r="C374" s="261" t="s">
        <v>921</v>
      </c>
      <c r="D374" s="261" t="s">
        <v>265</v>
      </c>
      <c r="E374" s="262" t="s">
        <v>1951</v>
      </c>
      <c r="F374" s="263" t="s">
        <v>1952</v>
      </c>
      <c r="G374" s="264" t="s">
        <v>262</v>
      </c>
      <c r="H374" s="265">
        <v>6</v>
      </c>
      <c r="I374" s="266"/>
      <c r="J374" s="267">
        <f>ROUND(I374*H374,2)</f>
        <v>0</v>
      </c>
      <c r="K374" s="268"/>
      <c r="L374" s="269"/>
      <c r="M374" s="270" t="s">
        <v>19</v>
      </c>
      <c r="N374" s="271" t="s">
        <v>42</v>
      </c>
      <c r="O374" s="86"/>
      <c r="P374" s="217">
        <f>O374*H374</f>
        <v>0</v>
      </c>
      <c r="Q374" s="217">
        <v>0.00022000000000000001</v>
      </c>
      <c r="R374" s="217">
        <f>Q374*H374</f>
        <v>0.00132</v>
      </c>
      <c r="S374" s="217">
        <v>0</v>
      </c>
      <c r="T374" s="218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9" t="s">
        <v>381</v>
      </c>
      <c r="AT374" s="219" t="s">
        <v>265</v>
      </c>
      <c r="AU374" s="219" t="s">
        <v>81</v>
      </c>
      <c r="AY374" s="19" t="s">
        <v>152</v>
      </c>
      <c r="BE374" s="220">
        <f>IF(N374="základní",J374,0)</f>
        <v>0</v>
      </c>
      <c r="BF374" s="220">
        <f>IF(N374="snížená",J374,0)</f>
        <v>0</v>
      </c>
      <c r="BG374" s="220">
        <f>IF(N374="zákl. přenesená",J374,0)</f>
        <v>0</v>
      </c>
      <c r="BH374" s="220">
        <f>IF(N374="sníž. přenesená",J374,0)</f>
        <v>0</v>
      </c>
      <c r="BI374" s="220">
        <f>IF(N374="nulová",J374,0)</f>
        <v>0</v>
      </c>
      <c r="BJ374" s="19" t="s">
        <v>79</v>
      </c>
      <c r="BK374" s="220">
        <f>ROUND(I374*H374,2)</f>
        <v>0</v>
      </c>
      <c r="BL374" s="19" t="s">
        <v>264</v>
      </c>
      <c r="BM374" s="219" t="s">
        <v>1953</v>
      </c>
    </row>
    <row r="375" s="2" customFormat="1">
      <c r="A375" s="40"/>
      <c r="B375" s="41"/>
      <c r="C375" s="42"/>
      <c r="D375" s="221" t="s">
        <v>160</v>
      </c>
      <c r="E375" s="42"/>
      <c r="F375" s="222" t="s">
        <v>1952</v>
      </c>
      <c r="G375" s="42"/>
      <c r="H375" s="42"/>
      <c r="I375" s="223"/>
      <c r="J375" s="42"/>
      <c r="K375" s="42"/>
      <c r="L375" s="46"/>
      <c r="M375" s="224"/>
      <c r="N375" s="225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160</v>
      </c>
      <c r="AU375" s="19" t="s">
        <v>81</v>
      </c>
    </row>
    <row r="376" s="13" customFormat="1">
      <c r="A376" s="13"/>
      <c r="B376" s="228"/>
      <c r="C376" s="229"/>
      <c r="D376" s="221" t="s">
        <v>164</v>
      </c>
      <c r="E376" s="230" t="s">
        <v>19</v>
      </c>
      <c r="F376" s="231" t="s">
        <v>1954</v>
      </c>
      <c r="G376" s="229"/>
      <c r="H376" s="232">
        <v>6</v>
      </c>
      <c r="I376" s="233"/>
      <c r="J376" s="229"/>
      <c r="K376" s="229"/>
      <c r="L376" s="234"/>
      <c r="M376" s="235"/>
      <c r="N376" s="236"/>
      <c r="O376" s="236"/>
      <c r="P376" s="236"/>
      <c r="Q376" s="236"/>
      <c r="R376" s="236"/>
      <c r="S376" s="236"/>
      <c r="T376" s="23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8" t="s">
        <v>164</v>
      </c>
      <c r="AU376" s="238" t="s">
        <v>81</v>
      </c>
      <c r="AV376" s="13" t="s">
        <v>81</v>
      </c>
      <c r="AW376" s="13" t="s">
        <v>33</v>
      </c>
      <c r="AX376" s="13" t="s">
        <v>71</v>
      </c>
      <c r="AY376" s="238" t="s">
        <v>152</v>
      </c>
    </row>
    <row r="377" s="14" customFormat="1">
      <c r="A377" s="14"/>
      <c r="B377" s="239"/>
      <c r="C377" s="240"/>
      <c r="D377" s="221" t="s">
        <v>164</v>
      </c>
      <c r="E377" s="241" t="s">
        <v>19</v>
      </c>
      <c r="F377" s="242" t="s">
        <v>169</v>
      </c>
      <c r="G377" s="240"/>
      <c r="H377" s="243">
        <v>6</v>
      </c>
      <c r="I377" s="244"/>
      <c r="J377" s="240"/>
      <c r="K377" s="240"/>
      <c r="L377" s="245"/>
      <c r="M377" s="246"/>
      <c r="N377" s="247"/>
      <c r="O377" s="247"/>
      <c r="P377" s="247"/>
      <c r="Q377" s="247"/>
      <c r="R377" s="247"/>
      <c r="S377" s="247"/>
      <c r="T377" s="248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9" t="s">
        <v>164</v>
      </c>
      <c r="AU377" s="249" t="s">
        <v>81</v>
      </c>
      <c r="AV377" s="14" t="s">
        <v>158</v>
      </c>
      <c r="AW377" s="14" t="s">
        <v>33</v>
      </c>
      <c r="AX377" s="14" t="s">
        <v>79</v>
      </c>
      <c r="AY377" s="249" t="s">
        <v>152</v>
      </c>
    </row>
    <row r="378" s="2" customFormat="1" ht="16.5" customHeight="1">
      <c r="A378" s="40"/>
      <c r="B378" s="41"/>
      <c r="C378" s="261" t="s">
        <v>926</v>
      </c>
      <c r="D378" s="261" t="s">
        <v>265</v>
      </c>
      <c r="E378" s="262" t="s">
        <v>1955</v>
      </c>
      <c r="F378" s="263" t="s">
        <v>1956</v>
      </c>
      <c r="G378" s="264" t="s">
        <v>237</v>
      </c>
      <c r="H378" s="265">
        <v>4.9020000000000001</v>
      </c>
      <c r="I378" s="266"/>
      <c r="J378" s="267">
        <f>ROUND(I378*H378,2)</f>
        <v>0</v>
      </c>
      <c r="K378" s="268"/>
      <c r="L378" s="269"/>
      <c r="M378" s="270" t="s">
        <v>19</v>
      </c>
      <c r="N378" s="271" t="s">
        <v>42</v>
      </c>
      <c r="O378" s="86"/>
      <c r="P378" s="217">
        <f>O378*H378</f>
        <v>0</v>
      </c>
      <c r="Q378" s="217">
        <v>0.00029</v>
      </c>
      <c r="R378" s="217">
        <f>Q378*H378</f>
        <v>0.00142158</v>
      </c>
      <c r="S378" s="217">
        <v>0</v>
      </c>
      <c r="T378" s="218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9" t="s">
        <v>381</v>
      </c>
      <c r="AT378" s="219" t="s">
        <v>265</v>
      </c>
      <c r="AU378" s="219" t="s">
        <v>81</v>
      </c>
      <c r="AY378" s="19" t="s">
        <v>152</v>
      </c>
      <c r="BE378" s="220">
        <f>IF(N378="základní",J378,0)</f>
        <v>0</v>
      </c>
      <c r="BF378" s="220">
        <f>IF(N378="snížená",J378,0)</f>
        <v>0</v>
      </c>
      <c r="BG378" s="220">
        <f>IF(N378="zákl. přenesená",J378,0)</f>
        <v>0</v>
      </c>
      <c r="BH378" s="220">
        <f>IF(N378="sníž. přenesená",J378,0)</f>
        <v>0</v>
      </c>
      <c r="BI378" s="220">
        <f>IF(N378="nulová",J378,0)</f>
        <v>0</v>
      </c>
      <c r="BJ378" s="19" t="s">
        <v>79</v>
      </c>
      <c r="BK378" s="220">
        <f>ROUND(I378*H378,2)</f>
        <v>0</v>
      </c>
      <c r="BL378" s="19" t="s">
        <v>264</v>
      </c>
      <c r="BM378" s="219" t="s">
        <v>1957</v>
      </c>
    </row>
    <row r="379" s="2" customFormat="1">
      <c r="A379" s="40"/>
      <c r="B379" s="41"/>
      <c r="C379" s="42"/>
      <c r="D379" s="221" t="s">
        <v>160</v>
      </c>
      <c r="E379" s="42"/>
      <c r="F379" s="222" t="s">
        <v>1956</v>
      </c>
      <c r="G379" s="42"/>
      <c r="H379" s="42"/>
      <c r="I379" s="223"/>
      <c r="J379" s="42"/>
      <c r="K379" s="42"/>
      <c r="L379" s="46"/>
      <c r="M379" s="224"/>
      <c r="N379" s="225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160</v>
      </c>
      <c r="AU379" s="19" t="s">
        <v>81</v>
      </c>
    </row>
    <row r="380" s="13" customFormat="1">
      <c r="A380" s="13"/>
      <c r="B380" s="228"/>
      <c r="C380" s="229"/>
      <c r="D380" s="221" t="s">
        <v>164</v>
      </c>
      <c r="E380" s="230" t="s">
        <v>19</v>
      </c>
      <c r="F380" s="231" t="s">
        <v>1958</v>
      </c>
      <c r="G380" s="229"/>
      <c r="H380" s="232">
        <v>4.9020000000000001</v>
      </c>
      <c r="I380" s="233"/>
      <c r="J380" s="229"/>
      <c r="K380" s="229"/>
      <c r="L380" s="234"/>
      <c r="M380" s="235"/>
      <c r="N380" s="236"/>
      <c r="O380" s="236"/>
      <c r="P380" s="236"/>
      <c r="Q380" s="236"/>
      <c r="R380" s="236"/>
      <c r="S380" s="236"/>
      <c r="T380" s="237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8" t="s">
        <v>164</v>
      </c>
      <c r="AU380" s="238" t="s">
        <v>81</v>
      </c>
      <c r="AV380" s="13" t="s">
        <v>81</v>
      </c>
      <c r="AW380" s="13" t="s">
        <v>33</v>
      </c>
      <c r="AX380" s="13" t="s">
        <v>71</v>
      </c>
      <c r="AY380" s="238" t="s">
        <v>152</v>
      </c>
    </row>
    <row r="381" s="14" customFormat="1">
      <c r="A381" s="14"/>
      <c r="B381" s="239"/>
      <c r="C381" s="240"/>
      <c r="D381" s="221" t="s">
        <v>164</v>
      </c>
      <c r="E381" s="241" t="s">
        <v>19</v>
      </c>
      <c r="F381" s="242" t="s">
        <v>169</v>
      </c>
      <c r="G381" s="240"/>
      <c r="H381" s="243">
        <v>4.9020000000000001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9" t="s">
        <v>164</v>
      </c>
      <c r="AU381" s="249" t="s">
        <v>81</v>
      </c>
      <c r="AV381" s="14" t="s">
        <v>158</v>
      </c>
      <c r="AW381" s="14" t="s">
        <v>33</v>
      </c>
      <c r="AX381" s="14" t="s">
        <v>79</v>
      </c>
      <c r="AY381" s="249" t="s">
        <v>152</v>
      </c>
    </row>
    <row r="382" s="2" customFormat="1" ht="16.5" customHeight="1">
      <c r="A382" s="40"/>
      <c r="B382" s="41"/>
      <c r="C382" s="207" t="s">
        <v>932</v>
      </c>
      <c r="D382" s="207" t="s">
        <v>154</v>
      </c>
      <c r="E382" s="208" t="s">
        <v>1207</v>
      </c>
      <c r="F382" s="209" t="s">
        <v>1959</v>
      </c>
      <c r="G382" s="210" t="s">
        <v>202</v>
      </c>
      <c r="H382" s="211">
        <v>0.29999999999999999</v>
      </c>
      <c r="I382" s="212"/>
      <c r="J382" s="213">
        <f>ROUND(I382*H382,2)</f>
        <v>0</v>
      </c>
      <c r="K382" s="214"/>
      <c r="L382" s="46"/>
      <c r="M382" s="215" t="s">
        <v>19</v>
      </c>
      <c r="N382" s="216" t="s">
        <v>42</v>
      </c>
      <c r="O382" s="86"/>
      <c r="P382" s="217">
        <f>O382*H382</f>
        <v>0</v>
      </c>
      <c r="Q382" s="217">
        <v>0</v>
      </c>
      <c r="R382" s="217">
        <f>Q382*H382</f>
        <v>0</v>
      </c>
      <c r="S382" s="217">
        <v>0</v>
      </c>
      <c r="T382" s="218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9" t="s">
        <v>264</v>
      </c>
      <c r="AT382" s="219" t="s">
        <v>154</v>
      </c>
      <c r="AU382" s="219" t="s">
        <v>81</v>
      </c>
      <c r="AY382" s="19" t="s">
        <v>152</v>
      </c>
      <c r="BE382" s="220">
        <f>IF(N382="základní",J382,0)</f>
        <v>0</v>
      </c>
      <c r="BF382" s="220">
        <f>IF(N382="snížená",J382,0)</f>
        <v>0</v>
      </c>
      <c r="BG382" s="220">
        <f>IF(N382="zákl. přenesená",J382,0)</f>
        <v>0</v>
      </c>
      <c r="BH382" s="220">
        <f>IF(N382="sníž. přenesená",J382,0)</f>
        <v>0</v>
      </c>
      <c r="BI382" s="220">
        <f>IF(N382="nulová",J382,0)</f>
        <v>0</v>
      </c>
      <c r="BJ382" s="19" t="s">
        <v>79</v>
      </c>
      <c r="BK382" s="220">
        <f>ROUND(I382*H382,2)</f>
        <v>0</v>
      </c>
      <c r="BL382" s="19" t="s">
        <v>264</v>
      </c>
      <c r="BM382" s="219" t="s">
        <v>1960</v>
      </c>
    </row>
    <row r="383" s="2" customFormat="1">
      <c r="A383" s="40"/>
      <c r="B383" s="41"/>
      <c r="C383" s="42"/>
      <c r="D383" s="221" t="s">
        <v>160</v>
      </c>
      <c r="E383" s="42"/>
      <c r="F383" s="222" t="s">
        <v>1959</v>
      </c>
      <c r="G383" s="42"/>
      <c r="H383" s="42"/>
      <c r="I383" s="223"/>
      <c r="J383" s="42"/>
      <c r="K383" s="42"/>
      <c r="L383" s="46"/>
      <c r="M383" s="287"/>
      <c r="N383" s="288"/>
      <c r="O383" s="289"/>
      <c r="P383" s="289"/>
      <c r="Q383" s="289"/>
      <c r="R383" s="289"/>
      <c r="S383" s="289"/>
      <c r="T383" s="290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160</v>
      </c>
      <c r="AU383" s="19" t="s">
        <v>81</v>
      </c>
    </row>
    <row r="384" s="2" customFormat="1" ht="6.96" customHeight="1">
      <c r="A384" s="40"/>
      <c r="B384" s="61"/>
      <c r="C384" s="62"/>
      <c r="D384" s="62"/>
      <c r="E384" s="62"/>
      <c r="F384" s="62"/>
      <c r="G384" s="62"/>
      <c r="H384" s="62"/>
      <c r="I384" s="62"/>
      <c r="J384" s="62"/>
      <c r="K384" s="62"/>
      <c r="L384" s="46"/>
      <c r="M384" s="40"/>
      <c r="O384" s="40"/>
      <c r="P384" s="40"/>
      <c r="Q384" s="40"/>
      <c r="R384" s="40"/>
      <c r="S384" s="40"/>
      <c r="T384" s="40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</row>
  </sheetData>
  <sheetProtection sheet="1" autoFilter="0" formatColumns="0" formatRows="0" objects="1" scenarios="1" spinCount="100000" saltValue="rT2UzQYPBgwQLiVO3yDnH4rix8aIRxBtFJ9SoXG7ktcfCa2gfvEiiqoGSw7z3t3ezeP/Pben04AOOKSvT6puBQ==" hashValue="/+Yl9vaneTdGUPeOOHSTrg6NMCLU1SXJpud8rk5t8yjoMeJ25wPHhxKUG/tC8BgAv+6fJ/xp7F3gRQ4uKJxYRQ==" algorithmName="SHA-512" password="CC35"/>
  <autoFilter ref="C95:K383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1" r:id="rId1" display="https://podminky.urs.cz/item/CS_URS_2022_01/132212121"/>
    <hyperlink ref="F108" r:id="rId2" display="https://podminky.urs.cz/item/CS_URS_2022_01/162751117"/>
    <hyperlink ref="F111" r:id="rId3" display="https://podminky.urs.cz/item/CS_URS_2022_01/167151101"/>
    <hyperlink ref="F114" r:id="rId4" display="https://podminky.urs.cz/item/CS_URS_2022_01/171251201"/>
    <hyperlink ref="F117" r:id="rId5" display="https://podminky.urs.cz/item/CS_URS_2022_01/171201231"/>
    <hyperlink ref="F120" r:id="rId6" display="https://podminky.urs.cz/item/CS_URS_2022_01/174111101"/>
    <hyperlink ref="F123" r:id="rId7" display="https://podminky.urs.cz/item/CS_URS_2022_01/175111101"/>
    <hyperlink ref="F129" r:id="rId8" display="https://podminky.urs.cz/item/CS_URS_2022_01/310236261"/>
    <hyperlink ref="F203" r:id="rId9" display="https://podminky.urs.cz/item/CS_URS_2022_01/997013871"/>
    <hyperlink ref="F234" r:id="rId10" display="https://podminky.urs.cz/item/CS_URS_2022_01/721290111"/>
    <hyperlink ref="F282" r:id="rId11" display="https://podminky.urs.cz/item/CS_URS_2022_01/725112022"/>
    <hyperlink ref="F295" r:id="rId12" display="https://podminky.urs.cz/item/CS_URS_2022_01/722170801"/>
    <hyperlink ref="F323" r:id="rId13" display="https://podminky.urs.cz/item/CS_URS_2022_01/7252439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Správní budova VD Plumlov-rekonstrukce zázemí pro dělníky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1961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20. 12. 2017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ROUND(J92,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ROUND((SUM(BE92:BE198)),  2)</f>
        <v>0</v>
      </c>
      <c r="G33" s="40"/>
      <c r="H33" s="40"/>
      <c r="I33" s="150">
        <v>0.20999999999999999</v>
      </c>
      <c r="J33" s="149">
        <f>ROUND(((SUM(BE92:BE198))*I33),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ROUND((SUM(BF92:BF198)),  2)</f>
        <v>0</v>
      </c>
      <c r="G34" s="40"/>
      <c r="H34" s="40"/>
      <c r="I34" s="150">
        <v>0.14999999999999999</v>
      </c>
      <c r="J34" s="149">
        <f>ROUND(((SUM(BF92:BF198))*I34),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ROUND((SUM(BG92:BG198)),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ROUND((SUM(BH92:BH198)),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ROUND((SUM(BI92:BI198)),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Správní budova VD Plumlov-rekonstrukce zázemí pro dělníky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Vytápění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Plumlov</v>
      </c>
      <c r="G52" s="42"/>
      <c r="H52" s="42"/>
      <c r="I52" s="34" t="s">
        <v>23</v>
      </c>
      <c r="J52" s="74" t="str">
        <f>IF(J12="","",J12)</f>
        <v>20. 12. 2017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Povodí Moravy s.p. Dřevařská 932/11,Brno</v>
      </c>
      <c r="G54" s="42"/>
      <c r="H54" s="42"/>
      <c r="I54" s="34" t="s">
        <v>31</v>
      </c>
      <c r="J54" s="38" t="str">
        <f>E21</f>
        <v>ing.arch.Lukáš Doubrava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122</v>
      </c>
      <c r="E60" s="170"/>
      <c r="F60" s="170"/>
      <c r="G60" s="170"/>
      <c r="H60" s="170"/>
      <c r="I60" s="170"/>
      <c r="J60" s="171">
        <f>J93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124</v>
      </c>
      <c r="E61" s="176"/>
      <c r="F61" s="176"/>
      <c r="G61" s="176"/>
      <c r="H61" s="176"/>
      <c r="I61" s="176"/>
      <c r="J61" s="177">
        <f>J94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1570</v>
      </c>
      <c r="E62" s="176"/>
      <c r="F62" s="176"/>
      <c r="G62" s="176"/>
      <c r="H62" s="176"/>
      <c r="I62" s="176"/>
      <c r="J62" s="177">
        <f>J98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1962</v>
      </c>
      <c r="E63" s="176"/>
      <c r="F63" s="176"/>
      <c r="G63" s="176"/>
      <c r="H63" s="176"/>
      <c r="I63" s="176"/>
      <c r="J63" s="177">
        <f>J102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1963</v>
      </c>
      <c r="E64" s="176"/>
      <c r="F64" s="176"/>
      <c r="G64" s="176"/>
      <c r="H64" s="176"/>
      <c r="I64" s="176"/>
      <c r="J64" s="177">
        <f>J107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1964</v>
      </c>
      <c r="E65" s="176"/>
      <c r="F65" s="176"/>
      <c r="G65" s="176"/>
      <c r="H65" s="176"/>
      <c r="I65" s="176"/>
      <c r="J65" s="177">
        <f>J116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1573</v>
      </c>
      <c r="E66" s="176"/>
      <c r="F66" s="176"/>
      <c r="G66" s="176"/>
      <c r="H66" s="176"/>
      <c r="I66" s="176"/>
      <c r="J66" s="177">
        <f>J143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1965</v>
      </c>
      <c r="E67" s="176"/>
      <c r="F67" s="176"/>
      <c r="G67" s="176"/>
      <c r="H67" s="176"/>
      <c r="I67" s="176"/>
      <c r="J67" s="177">
        <f>J164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135</v>
      </c>
      <c r="E68" s="176"/>
      <c r="F68" s="176"/>
      <c r="G68" s="176"/>
      <c r="H68" s="176"/>
      <c r="I68" s="176"/>
      <c r="J68" s="177">
        <f>J174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1966</v>
      </c>
      <c r="E69" s="176"/>
      <c r="F69" s="176"/>
      <c r="G69" s="176"/>
      <c r="H69" s="176"/>
      <c r="I69" s="176"/>
      <c r="J69" s="177">
        <f>J179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1967</v>
      </c>
      <c r="E70" s="176"/>
      <c r="F70" s="176"/>
      <c r="G70" s="176"/>
      <c r="H70" s="176"/>
      <c r="I70" s="176"/>
      <c r="J70" s="177">
        <f>J185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1968</v>
      </c>
      <c r="E71" s="176"/>
      <c r="F71" s="176"/>
      <c r="G71" s="176"/>
      <c r="H71" s="176"/>
      <c r="I71" s="176"/>
      <c r="J71" s="177">
        <f>J189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1969</v>
      </c>
      <c r="E72" s="176"/>
      <c r="F72" s="176"/>
      <c r="G72" s="176"/>
      <c r="H72" s="176"/>
      <c r="I72" s="176"/>
      <c r="J72" s="177">
        <f>J193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137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62" t="str">
        <f>E7</f>
        <v>Správní budova VD Plumlov-rekonstrukce zázemí pro dělníky</v>
      </c>
      <c r="F82" s="34"/>
      <c r="G82" s="34"/>
      <c r="H82" s="34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99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>03 - Vytápění</v>
      </c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F12</f>
        <v>Plumlov</v>
      </c>
      <c r="G86" s="42"/>
      <c r="H86" s="42"/>
      <c r="I86" s="34" t="s">
        <v>23</v>
      </c>
      <c r="J86" s="74" t="str">
        <f>IF(J12="","",J12)</f>
        <v>20. 12. 2017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5.65" customHeight="1">
      <c r="A88" s="40"/>
      <c r="B88" s="41"/>
      <c r="C88" s="34" t="s">
        <v>25</v>
      </c>
      <c r="D88" s="42"/>
      <c r="E88" s="42"/>
      <c r="F88" s="29" t="str">
        <f>E15</f>
        <v>Povodí Moravy s.p. Dřevařská 932/11,Brno</v>
      </c>
      <c r="G88" s="42"/>
      <c r="H88" s="42"/>
      <c r="I88" s="34" t="s">
        <v>31</v>
      </c>
      <c r="J88" s="38" t="str">
        <f>E21</f>
        <v>ing.arch.Lukáš Doubrava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IF(E18="","",E18)</f>
        <v>Vyplň údaj</v>
      </c>
      <c r="G89" s="42"/>
      <c r="H89" s="42"/>
      <c r="I89" s="34" t="s">
        <v>34</v>
      </c>
      <c r="J89" s="38" t="str">
        <f>E24</f>
        <v xml:space="preserve"> 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79"/>
      <c r="B91" s="180"/>
      <c r="C91" s="181" t="s">
        <v>138</v>
      </c>
      <c r="D91" s="182" t="s">
        <v>56</v>
      </c>
      <c r="E91" s="182" t="s">
        <v>52</v>
      </c>
      <c r="F91" s="182" t="s">
        <v>53</v>
      </c>
      <c r="G91" s="182" t="s">
        <v>139</v>
      </c>
      <c r="H91" s="182" t="s">
        <v>140</v>
      </c>
      <c r="I91" s="182" t="s">
        <v>141</v>
      </c>
      <c r="J91" s="183" t="s">
        <v>103</v>
      </c>
      <c r="K91" s="184" t="s">
        <v>142</v>
      </c>
      <c r="L91" s="185"/>
      <c r="M91" s="94" t="s">
        <v>19</v>
      </c>
      <c r="N91" s="95" t="s">
        <v>41</v>
      </c>
      <c r="O91" s="95" t="s">
        <v>143</v>
      </c>
      <c r="P91" s="95" t="s">
        <v>144</v>
      </c>
      <c r="Q91" s="95" t="s">
        <v>145</v>
      </c>
      <c r="R91" s="95" t="s">
        <v>146</v>
      </c>
      <c r="S91" s="95" t="s">
        <v>147</v>
      </c>
      <c r="T91" s="96" t="s">
        <v>148</v>
      </c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</row>
    <row r="92" s="2" customFormat="1" ht="22.8" customHeight="1">
      <c r="A92" s="40"/>
      <c r="B92" s="41"/>
      <c r="C92" s="101" t="s">
        <v>149</v>
      </c>
      <c r="D92" s="42"/>
      <c r="E92" s="42"/>
      <c r="F92" s="42"/>
      <c r="G92" s="42"/>
      <c r="H92" s="42"/>
      <c r="I92" s="42"/>
      <c r="J92" s="186">
        <f>BK92</f>
        <v>0</v>
      </c>
      <c r="K92" s="42"/>
      <c r="L92" s="46"/>
      <c r="M92" s="97"/>
      <c r="N92" s="187"/>
      <c r="O92" s="98"/>
      <c r="P92" s="188">
        <f>P93</f>
        <v>0</v>
      </c>
      <c r="Q92" s="98"/>
      <c r="R92" s="188">
        <f>R93</f>
        <v>0.062609999999999999</v>
      </c>
      <c r="S92" s="98"/>
      <c r="T92" s="189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70</v>
      </c>
      <c r="AU92" s="19" t="s">
        <v>104</v>
      </c>
      <c r="BK92" s="190">
        <f>BK93</f>
        <v>0</v>
      </c>
    </row>
    <row r="93" s="12" customFormat="1" ht="25.92" customHeight="1">
      <c r="A93" s="12"/>
      <c r="B93" s="191"/>
      <c r="C93" s="192"/>
      <c r="D93" s="193" t="s">
        <v>70</v>
      </c>
      <c r="E93" s="194" t="s">
        <v>955</v>
      </c>
      <c r="F93" s="194" t="s">
        <v>956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P94+P98+P102+P107+P116+P143+P164+P174+P179+P185+P189+P193</f>
        <v>0</v>
      </c>
      <c r="Q93" s="199"/>
      <c r="R93" s="200">
        <f>R94+R98+R102+R107+R116+R143+R164+R174+R179+R185+R189+R193</f>
        <v>0.062609999999999999</v>
      </c>
      <c r="S93" s="199"/>
      <c r="T93" s="201">
        <f>T94+T98+T102+T107+T116+T143+T164+T174+T179+T185+T189+T193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81</v>
      </c>
      <c r="AT93" s="203" t="s">
        <v>70</v>
      </c>
      <c r="AU93" s="203" t="s">
        <v>71</v>
      </c>
      <c r="AY93" s="202" t="s">
        <v>152</v>
      </c>
      <c r="BK93" s="204">
        <f>BK94+BK98+BK102+BK107+BK116+BK143+BK164+BK174+BK179+BK185+BK189+BK193</f>
        <v>0</v>
      </c>
    </row>
    <row r="94" s="12" customFormat="1" ht="22.8" customHeight="1">
      <c r="A94" s="12"/>
      <c r="B94" s="191"/>
      <c r="C94" s="192"/>
      <c r="D94" s="193" t="s">
        <v>70</v>
      </c>
      <c r="E94" s="205" t="s">
        <v>1010</v>
      </c>
      <c r="F94" s="205" t="s">
        <v>1011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SUM(P95:P97)</f>
        <v>0</v>
      </c>
      <c r="Q94" s="199"/>
      <c r="R94" s="200">
        <f>SUM(R95:R97)</f>
        <v>0</v>
      </c>
      <c r="S94" s="199"/>
      <c r="T94" s="201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81</v>
      </c>
      <c r="AT94" s="203" t="s">
        <v>70</v>
      </c>
      <c r="AU94" s="203" t="s">
        <v>79</v>
      </c>
      <c r="AY94" s="202" t="s">
        <v>152</v>
      </c>
      <c r="BK94" s="204">
        <f>SUM(BK95:BK97)</f>
        <v>0</v>
      </c>
    </row>
    <row r="95" s="2" customFormat="1" ht="16.5" customHeight="1">
      <c r="A95" s="40"/>
      <c r="B95" s="41"/>
      <c r="C95" s="207" t="s">
        <v>79</v>
      </c>
      <c r="D95" s="207" t="s">
        <v>154</v>
      </c>
      <c r="E95" s="208" t="s">
        <v>1970</v>
      </c>
      <c r="F95" s="209" t="s">
        <v>1971</v>
      </c>
      <c r="G95" s="210" t="s">
        <v>237</v>
      </c>
      <c r="H95" s="211">
        <v>130</v>
      </c>
      <c r="I95" s="212"/>
      <c r="J95" s="213">
        <f>ROUND(I95*H95,2)</f>
        <v>0</v>
      </c>
      <c r="K95" s="214"/>
      <c r="L95" s="46"/>
      <c r="M95" s="215" t="s">
        <v>19</v>
      </c>
      <c r="N95" s="216" t="s">
        <v>42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264</v>
      </c>
      <c r="AT95" s="219" t="s">
        <v>154</v>
      </c>
      <c r="AU95" s="219" t="s">
        <v>81</v>
      </c>
      <c r="AY95" s="19" t="s">
        <v>152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79</v>
      </c>
      <c r="BK95" s="220">
        <f>ROUND(I95*H95,2)</f>
        <v>0</v>
      </c>
      <c r="BL95" s="19" t="s">
        <v>264</v>
      </c>
      <c r="BM95" s="219" t="s">
        <v>1972</v>
      </c>
    </row>
    <row r="96" s="2" customFormat="1">
      <c r="A96" s="40"/>
      <c r="B96" s="41"/>
      <c r="C96" s="42"/>
      <c r="D96" s="221" t="s">
        <v>160</v>
      </c>
      <c r="E96" s="42"/>
      <c r="F96" s="222" t="s">
        <v>1971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160</v>
      </c>
      <c r="AU96" s="19" t="s">
        <v>81</v>
      </c>
    </row>
    <row r="97" s="2" customFormat="1">
      <c r="A97" s="40"/>
      <c r="B97" s="41"/>
      <c r="C97" s="42"/>
      <c r="D97" s="221" t="s">
        <v>671</v>
      </c>
      <c r="E97" s="42"/>
      <c r="F97" s="272" t="s">
        <v>1973</v>
      </c>
      <c r="G97" s="42"/>
      <c r="H97" s="42"/>
      <c r="I97" s="223"/>
      <c r="J97" s="42"/>
      <c r="K97" s="42"/>
      <c r="L97" s="46"/>
      <c r="M97" s="224"/>
      <c r="N97" s="22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671</v>
      </c>
      <c r="AU97" s="19" t="s">
        <v>81</v>
      </c>
    </row>
    <row r="98" s="12" customFormat="1" ht="22.8" customHeight="1">
      <c r="A98" s="12"/>
      <c r="B98" s="191"/>
      <c r="C98" s="192"/>
      <c r="D98" s="193" t="s">
        <v>70</v>
      </c>
      <c r="E98" s="205" t="s">
        <v>1746</v>
      </c>
      <c r="F98" s="205" t="s">
        <v>1747</v>
      </c>
      <c r="G98" s="192"/>
      <c r="H98" s="192"/>
      <c r="I98" s="195"/>
      <c r="J98" s="206">
        <f>BK98</f>
        <v>0</v>
      </c>
      <c r="K98" s="192"/>
      <c r="L98" s="197"/>
      <c r="M98" s="198"/>
      <c r="N98" s="199"/>
      <c r="O98" s="199"/>
      <c r="P98" s="200">
        <f>SUM(P99:P101)</f>
        <v>0</v>
      </c>
      <c r="Q98" s="199"/>
      <c r="R98" s="200">
        <f>SUM(R99:R101)</f>
        <v>0</v>
      </c>
      <c r="S98" s="199"/>
      <c r="T98" s="201">
        <f>SUM(T99:T101)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2" t="s">
        <v>81</v>
      </c>
      <c r="AT98" s="203" t="s">
        <v>70</v>
      </c>
      <c r="AU98" s="203" t="s">
        <v>79</v>
      </c>
      <c r="AY98" s="202" t="s">
        <v>152</v>
      </c>
      <c r="BK98" s="204">
        <f>SUM(BK99:BK101)</f>
        <v>0</v>
      </c>
    </row>
    <row r="99" s="2" customFormat="1" ht="16.5" customHeight="1">
      <c r="A99" s="40"/>
      <c r="B99" s="41"/>
      <c r="C99" s="207" t="s">
        <v>81</v>
      </c>
      <c r="D99" s="207" t="s">
        <v>154</v>
      </c>
      <c r="E99" s="208" t="s">
        <v>1974</v>
      </c>
      <c r="F99" s="209" t="s">
        <v>1975</v>
      </c>
      <c r="G99" s="210" t="s">
        <v>1976</v>
      </c>
      <c r="H99" s="211">
        <v>1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42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264</v>
      </c>
      <c r="AT99" s="219" t="s">
        <v>154</v>
      </c>
      <c r="AU99" s="219" t="s">
        <v>81</v>
      </c>
      <c r="AY99" s="19" t="s">
        <v>152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79</v>
      </c>
      <c r="BK99" s="220">
        <f>ROUND(I99*H99,2)</f>
        <v>0</v>
      </c>
      <c r="BL99" s="19" t="s">
        <v>264</v>
      </c>
      <c r="BM99" s="219" t="s">
        <v>1977</v>
      </c>
    </row>
    <row r="100" s="2" customFormat="1">
      <c r="A100" s="40"/>
      <c r="B100" s="41"/>
      <c r="C100" s="42"/>
      <c r="D100" s="221" t="s">
        <v>160</v>
      </c>
      <c r="E100" s="42"/>
      <c r="F100" s="222" t="s">
        <v>1975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160</v>
      </c>
      <c r="AU100" s="19" t="s">
        <v>81</v>
      </c>
    </row>
    <row r="101" s="2" customFormat="1">
      <c r="A101" s="40"/>
      <c r="B101" s="41"/>
      <c r="C101" s="42"/>
      <c r="D101" s="221" t="s">
        <v>671</v>
      </c>
      <c r="E101" s="42"/>
      <c r="F101" s="272" t="s">
        <v>1978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671</v>
      </c>
      <c r="AU101" s="19" t="s">
        <v>81</v>
      </c>
    </row>
    <row r="102" s="12" customFormat="1" ht="22.8" customHeight="1">
      <c r="A102" s="12"/>
      <c r="B102" s="191"/>
      <c r="C102" s="192"/>
      <c r="D102" s="193" t="s">
        <v>70</v>
      </c>
      <c r="E102" s="205" t="s">
        <v>1979</v>
      </c>
      <c r="F102" s="205" t="s">
        <v>1980</v>
      </c>
      <c r="G102" s="192"/>
      <c r="H102" s="192"/>
      <c r="I102" s="195"/>
      <c r="J102" s="206">
        <f>BK102</f>
        <v>0</v>
      </c>
      <c r="K102" s="192"/>
      <c r="L102" s="197"/>
      <c r="M102" s="198"/>
      <c r="N102" s="199"/>
      <c r="O102" s="199"/>
      <c r="P102" s="200">
        <f>SUM(P103:P106)</f>
        <v>0</v>
      </c>
      <c r="Q102" s="199"/>
      <c r="R102" s="200">
        <f>SUM(R103:R106)</f>
        <v>0</v>
      </c>
      <c r="S102" s="199"/>
      <c r="T102" s="201">
        <f>SUM(T103:T106)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2" t="s">
        <v>81</v>
      </c>
      <c r="AT102" s="203" t="s">
        <v>70</v>
      </c>
      <c r="AU102" s="203" t="s">
        <v>79</v>
      </c>
      <c r="AY102" s="202" t="s">
        <v>152</v>
      </c>
      <c r="BK102" s="204">
        <f>SUM(BK103:BK106)</f>
        <v>0</v>
      </c>
    </row>
    <row r="103" s="2" customFormat="1" ht="16.5" customHeight="1">
      <c r="A103" s="40"/>
      <c r="B103" s="41"/>
      <c r="C103" s="207" t="s">
        <v>175</v>
      </c>
      <c r="D103" s="207" t="s">
        <v>154</v>
      </c>
      <c r="E103" s="208" t="s">
        <v>1981</v>
      </c>
      <c r="F103" s="209" t="s">
        <v>1982</v>
      </c>
      <c r="G103" s="210" t="s">
        <v>702</v>
      </c>
      <c r="H103" s="211">
        <v>5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42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264</v>
      </c>
      <c r="AT103" s="219" t="s">
        <v>154</v>
      </c>
      <c r="AU103" s="219" t="s">
        <v>81</v>
      </c>
      <c r="AY103" s="19" t="s">
        <v>152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79</v>
      </c>
      <c r="BK103" s="220">
        <f>ROUND(I103*H103,2)</f>
        <v>0</v>
      </c>
      <c r="BL103" s="19" t="s">
        <v>264</v>
      </c>
      <c r="BM103" s="219" t="s">
        <v>1983</v>
      </c>
    </row>
    <row r="104" s="2" customFormat="1">
      <c r="A104" s="40"/>
      <c r="B104" s="41"/>
      <c r="C104" s="42"/>
      <c r="D104" s="221" t="s">
        <v>160</v>
      </c>
      <c r="E104" s="42"/>
      <c r="F104" s="222" t="s">
        <v>1982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160</v>
      </c>
      <c r="AU104" s="19" t="s">
        <v>81</v>
      </c>
    </row>
    <row r="105" s="2" customFormat="1" ht="16.5" customHeight="1">
      <c r="A105" s="40"/>
      <c r="B105" s="41"/>
      <c r="C105" s="207" t="s">
        <v>158</v>
      </c>
      <c r="D105" s="207" t="s">
        <v>154</v>
      </c>
      <c r="E105" s="208" t="s">
        <v>1984</v>
      </c>
      <c r="F105" s="209" t="s">
        <v>1985</v>
      </c>
      <c r="G105" s="210" t="s">
        <v>262</v>
      </c>
      <c r="H105" s="211">
        <v>3</v>
      </c>
      <c r="I105" s="212"/>
      <c r="J105" s="213">
        <f>ROUND(I105*H105,2)</f>
        <v>0</v>
      </c>
      <c r="K105" s="214"/>
      <c r="L105" s="46"/>
      <c r="M105" s="215" t="s">
        <v>19</v>
      </c>
      <c r="N105" s="216" t="s">
        <v>42</v>
      </c>
      <c r="O105" s="86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264</v>
      </c>
      <c r="AT105" s="219" t="s">
        <v>154</v>
      </c>
      <c r="AU105" s="219" t="s">
        <v>81</v>
      </c>
      <c r="AY105" s="19" t="s">
        <v>152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9" t="s">
        <v>79</v>
      </c>
      <c r="BK105" s="220">
        <f>ROUND(I105*H105,2)</f>
        <v>0</v>
      </c>
      <c r="BL105" s="19" t="s">
        <v>264</v>
      </c>
      <c r="BM105" s="219" t="s">
        <v>1986</v>
      </c>
    </row>
    <row r="106" s="2" customFormat="1">
      <c r="A106" s="40"/>
      <c r="B106" s="41"/>
      <c r="C106" s="42"/>
      <c r="D106" s="221" t="s">
        <v>160</v>
      </c>
      <c r="E106" s="42"/>
      <c r="F106" s="222" t="s">
        <v>1985</v>
      </c>
      <c r="G106" s="42"/>
      <c r="H106" s="42"/>
      <c r="I106" s="223"/>
      <c r="J106" s="42"/>
      <c r="K106" s="42"/>
      <c r="L106" s="46"/>
      <c r="M106" s="224"/>
      <c r="N106" s="22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160</v>
      </c>
      <c r="AU106" s="19" t="s">
        <v>81</v>
      </c>
    </row>
    <row r="107" s="12" customFormat="1" ht="22.8" customHeight="1">
      <c r="A107" s="12"/>
      <c r="B107" s="191"/>
      <c r="C107" s="192"/>
      <c r="D107" s="193" t="s">
        <v>70</v>
      </c>
      <c r="E107" s="205" t="s">
        <v>1987</v>
      </c>
      <c r="F107" s="205" t="s">
        <v>1988</v>
      </c>
      <c r="G107" s="192"/>
      <c r="H107" s="192"/>
      <c r="I107" s="195"/>
      <c r="J107" s="206">
        <f>BK107</f>
        <v>0</v>
      </c>
      <c r="K107" s="192"/>
      <c r="L107" s="197"/>
      <c r="M107" s="198"/>
      <c r="N107" s="199"/>
      <c r="O107" s="199"/>
      <c r="P107" s="200">
        <f>SUM(P108:P115)</f>
        <v>0</v>
      </c>
      <c r="Q107" s="199"/>
      <c r="R107" s="200">
        <f>SUM(R108:R115)</f>
        <v>0</v>
      </c>
      <c r="S107" s="199"/>
      <c r="T107" s="201">
        <f>SUM(T108:T115)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2" t="s">
        <v>81</v>
      </c>
      <c r="AT107" s="203" t="s">
        <v>70</v>
      </c>
      <c r="AU107" s="203" t="s">
        <v>79</v>
      </c>
      <c r="AY107" s="202" t="s">
        <v>152</v>
      </c>
      <c r="BK107" s="204">
        <f>SUM(BK108:BK115)</f>
        <v>0</v>
      </c>
    </row>
    <row r="108" s="2" customFormat="1" ht="16.5" customHeight="1">
      <c r="A108" s="40"/>
      <c r="B108" s="41"/>
      <c r="C108" s="207" t="s">
        <v>186</v>
      </c>
      <c r="D108" s="207" t="s">
        <v>154</v>
      </c>
      <c r="E108" s="208" t="s">
        <v>1989</v>
      </c>
      <c r="F108" s="209" t="s">
        <v>1990</v>
      </c>
      <c r="G108" s="210" t="s">
        <v>1976</v>
      </c>
      <c r="H108" s="211">
        <v>1</v>
      </c>
      <c r="I108" s="212"/>
      <c r="J108" s="213">
        <f>ROUND(I108*H108,2)</f>
        <v>0</v>
      </c>
      <c r="K108" s="214"/>
      <c r="L108" s="46"/>
      <c r="M108" s="215" t="s">
        <v>19</v>
      </c>
      <c r="N108" s="216" t="s">
        <v>42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264</v>
      </c>
      <c r="AT108" s="219" t="s">
        <v>154</v>
      </c>
      <c r="AU108" s="219" t="s">
        <v>81</v>
      </c>
      <c r="AY108" s="19" t="s">
        <v>152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79</v>
      </c>
      <c r="BK108" s="220">
        <f>ROUND(I108*H108,2)</f>
        <v>0</v>
      </c>
      <c r="BL108" s="19" t="s">
        <v>264</v>
      </c>
      <c r="BM108" s="219" t="s">
        <v>1991</v>
      </c>
    </row>
    <row r="109" s="2" customFormat="1">
      <c r="A109" s="40"/>
      <c r="B109" s="41"/>
      <c r="C109" s="42"/>
      <c r="D109" s="221" t="s">
        <v>160</v>
      </c>
      <c r="E109" s="42"/>
      <c r="F109" s="222" t="s">
        <v>1990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160</v>
      </c>
      <c r="AU109" s="19" t="s">
        <v>81</v>
      </c>
    </row>
    <row r="110" s="2" customFormat="1" ht="16.5" customHeight="1">
      <c r="A110" s="40"/>
      <c r="B110" s="41"/>
      <c r="C110" s="207" t="s">
        <v>193</v>
      </c>
      <c r="D110" s="207" t="s">
        <v>154</v>
      </c>
      <c r="E110" s="208" t="s">
        <v>1992</v>
      </c>
      <c r="F110" s="209" t="s">
        <v>1993</v>
      </c>
      <c r="G110" s="210" t="s">
        <v>1976</v>
      </c>
      <c r="H110" s="211">
        <v>1</v>
      </c>
      <c r="I110" s="212"/>
      <c r="J110" s="213">
        <f>ROUND(I110*H110,2)</f>
        <v>0</v>
      </c>
      <c r="K110" s="214"/>
      <c r="L110" s="46"/>
      <c r="M110" s="215" t="s">
        <v>19</v>
      </c>
      <c r="N110" s="216" t="s">
        <v>42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264</v>
      </c>
      <c r="AT110" s="219" t="s">
        <v>154</v>
      </c>
      <c r="AU110" s="219" t="s">
        <v>81</v>
      </c>
      <c r="AY110" s="19" t="s">
        <v>152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79</v>
      </c>
      <c r="BK110" s="220">
        <f>ROUND(I110*H110,2)</f>
        <v>0</v>
      </c>
      <c r="BL110" s="19" t="s">
        <v>264</v>
      </c>
      <c r="BM110" s="219" t="s">
        <v>1994</v>
      </c>
    </row>
    <row r="111" s="2" customFormat="1">
      <c r="A111" s="40"/>
      <c r="B111" s="41"/>
      <c r="C111" s="42"/>
      <c r="D111" s="221" t="s">
        <v>160</v>
      </c>
      <c r="E111" s="42"/>
      <c r="F111" s="222" t="s">
        <v>1993</v>
      </c>
      <c r="G111" s="42"/>
      <c r="H111" s="42"/>
      <c r="I111" s="223"/>
      <c r="J111" s="42"/>
      <c r="K111" s="42"/>
      <c r="L111" s="46"/>
      <c r="M111" s="224"/>
      <c r="N111" s="22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160</v>
      </c>
      <c r="AU111" s="19" t="s">
        <v>81</v>
      </c>
    </row>
    <row r="112" s="2" customFormat="1">
      <c r="A112" s="40"/>
      <c r="B112" s="41"/>
      <c r="C112" s="42"/>
      <c r="D112" s="221" t="s">
        <v>671</v>
      </c>
      <c r="E112" s="42"/>
      <c r="F112" s="272" t="s">
        <v>1995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671</v>
      </c>
      <c r="AU112" s="19" t="s">
        <v>81</v>
      </c>
    </row>
    <row r="113" s="2" customFormat="1" ht="16.5" customHeight="1">
      <c r="A113" s="40"/>
      <c r="B113" s="41"/>
      <c r="C113" s="207" t="s">
        <v>199</v>
      </c>
      <c r="D113" s="207" t="s">
        <v>154</v>
      </c>
      <c r="E113" s="208" t="s">
        <v>1996</v>
      </c>
      <c r="F113" s="209" t="s">
        <v>1997</v>
      </c>
      <c r="G113" s="210" t="s">
        <v>1976</v>
      </c>
      <c r="H113" s="211">
        <v>1</v>
      </c>
      <c r="I113" s="212"/>
      <c r="J113" s="213">
        <f>ROUND(I113*H113,2)</f>
        <v>0</v>
      </c>
      <c r="K113" s="214"/>
      <c r="L113" s="46"/>
      <c r="M113" s="215" t="s">
        <v>19</v>
      </c>
      <c r="N113" s="216" t="s">
        <v>42</v>
      </c>
      <c r="O113" s="86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264</v>
      </c>
      <c r="AT113" s="219" t="s">
        <v>154</v>
      </c>
      <c r="AU113" s="219" t="s">
        <v>81</v>
      </c>
      <c r="AY113" s="19" t="s">
        <v>152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9" t="s">
        <v>79</v>
      </c>
      <c r="BK113" s="220">
        <f>ROUND(I113*H113,2)</f>
        <v>0</v>
      </c>
      <c r="BL113" s="19" t="s">
        <v>264</v>
      </c>
      <c r="BM113" s="219" t="s">
        <v>1998</v>
      </c>
    </row>
    <row r="114" s="2" customFormat="1">
      <c r="A114" s="40"/>
      <c r="B114" s="41"/>
      <c r="C114" s="42"/>
      <c r="D114" s="221" t="s">
        <v>160</v>
      </c>
      <c r="E114" s="42"/>
      <c r="F114" s="222" t="s">
        <v>1997</v>
      </c>
      <c r="G114" s="42"/>
      <c r="H114" s="42"/>
      <c r="I114" s="223"/>
      <c r="J114" s="42"/>
      <c r="K114" s="42"/>
      <c r="L114" s="46"/>
      <c r="M114" s="224"/>
      <c r="N114" s="22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160</v>
      </c>
      <c r="AU114" s="19" t="s">
        <v>81</v>
      </c>
    </row>
    <row r="115" s="2" customFormat="1">
      <c r="A115" s="40"/>
      <c r="B115" s="41"/>
      <c r="C115" s="42"/>
      <c r="D115" s="221" t="s">
        <v>671</v>
      </c>
      <c r="E115" s="42"/>
      <c r="F115" s="272" t="s">
        <v>1999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671</v>
      </c>
      <c r="AU115" s="19" t="s">
        <v>81</v>
      </c>
    </row>
    <row r="116" s="12" customFormat="1" ht="22.8" customHeight="1">
      <c r="A116" s="12"/>
      <c r="B116" s="191"/>
      <c r="C116" s="192"/>
      <c r="D116" s="193" t="s">
        <v>70</v>
      </c>
      <c r="E116" s="205" t="s">
        <v>2000</v>
      </c>
      <c r="F116" s="205" t="s">
        <v>2001</v>
      </c>
      <c r="G116" s="192"/>
      <c r="H116" s="192"/>
      <c r="I116" s="195"/>
      <c r="J116" s="206">
        <f>BK116</f>
        <v>0</v>
      </c>
      <c r="K116" s="192"/>
      <c r="L116" s="197"/>
      <c r="M116" s="198"/>
      <c r="N116" s="199"/>
      <c r="O116" s="199"/>
      <c r="P116" s="200">
        <f>SUM(P117:P142)</f>
        <v>0</v>
      </c>
      <c r="Q116" s="199"/>
      <c r="R116" s="200">
        <f>SUM(R117:R142)</f>
        <v>0</v>
      </c>
      <c r="S116" s="199"/>
      <c r="T116" s="201">
        <f>SUM(T117:T142)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2" t="s">
        <v>81</v>
      </c>
      <c r="AT116" s="203" t="s">
        <v>70</v>
      </c>
      <c r="AU116" s="203" t="s">
        <v>79</v>
      </c>
      <c r="AY116" s="202" t="s">
        <v>152</v>
      </c>
      <c r="BK116" s="204">
        <f>SUM(BK117:BK142)</f>
        <v>0</v>
      </c>
    </row>
    <row r="117" s="2" customFormat="1" ht="16.5" customHeight="1">
      <c r="A117" s="40"/>
      <c r="B117" s="41"/>
      <c r="C117" s="207" t="s">
        <v>208</v>
      </c>
      <c r="D117" s="207" t="s">
        <v>154</v>
      </c>
      <c r="E117" s="208" t="s">
        <v>2002</v>
      </c>
      <c r="F117" s="209" t="s">
        <v>2003</v>
      </c>
      <c r="G117" s="210" t="s">
        <v>237</v>
      </c>
      <c r="H117" s="211">
        <v>110</v>
      </c>
      <c r="I117" s="212"/>
      <c r="J117" s="213">
        <f>ROUND(I117*H117,2)</f>
        <v>0</v>
      </c>
      <c r="K117" s="214"/>
      <c r="L117" s="46"/>
      <c r="M117" s="215" t="s">
        <v>19</v>
      </c>
      <c r="N117" s="216" t="s">
        <v>42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264</v>
      </c>
      <c r="AT117" s="219" t="s">
        <v>154</v>
      </c>
      <c r="AU117" s="219" t="s">
        <v>81</v>
      </c>
      <c r="AY117" s="19" t="s">
        <v>152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79</v>
      </c>
      <c r="BK117" s="220">
        <f>ROUND(I117*H117,2)</f>
        <v>0</v>
      </c>
      <c r="BL117" s="19" t="s">
        <v>264</v>
      </c>
      <c r="BM117" s="219" t="s">
        <v>2004</v>
      </c>
    </row>
    <row r="118" s="2" customFormat="1">
      <c r="A118" s="40"/>
      <c r="B118" s="41"/>
      <c r="C118" s="42"/>
      <c r="D118" s="221" t="s">
        <v>160</v>
      </c>
      <c r="E118" s="42"/>
      <c r="F118" s="222" t="s">
        <v>2003</v>
      </c>
      <c r="G118" s="42"/>
      <c r="H118" s="42"/>
      <c r="I118" s="223"/>
      <c r="J118" s="42"/>
      <c r="K118" s="42"/>
      <c r="L118" s="46"/>
      <c r="M118" s="224"/>
      <c r="N118" s="22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160</v>
      </c>
      <c r="AU118" s="19" t="s">
        <v>81</v>
      </c>
    </row>
    <row r="119" s="2" customFormat="1" ht="16.5" customHeight="1">
      <c r="A119" s="40"/>
      <c r="B119" s="41"/>
      <c r="C119" s="207" t="s">
        <v>217</v>
      </c>
      <c r="D119" s="207" t="s">
        <v>154</v>
      </c>
      <c r="E119" s="208" t="s">
        <v>2005</v>
      </c>
      <c r="F119" s="209" t="s">
        <v>2006</v>
      </c>
      <c r="G119" s="210" t="s">
        <v>237</v>
      </c>
      <c r="H119" s="211">
        <v>59</v>
      </c>
      <c r="I119" s="212"/>
      <c r="J119" s="213">
        <f>ROUND(I119*H119,2)</f>
        <v>0</v>
      </c>
      <c r="K119" s="214"/>
      <c r="L119" s="46"/>
      <c r="M119" s="215" t="s">
        <v>19</v>
      </c>
      <c r="N119" s="216" t="s">
        <v>42</v>
      </c>
      <c r="O119" s="86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264</v>
      </c>
      <c r="AT119" s="219" t="s">
        <v>154</v>
      </c>
      <c r="AU119" s="219" t="s">
        <v>81</v>
      </c>
      <c r="AY119" s="19" t="s">
        <v>152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79</v>
      </c>
      <c r="BK119" s="220">
        <f>ROUND(I119*H119,2)</f>
        <v>0</v>
      </c>
      <c r="BL119" s="19" t="s">
        <v>264</v>
      </c>
      <c r="BM119" s="219" t="s">
        <v>2007</v>
      </c>
    </row>
    <row r="120" s="2" customFormat="1">
      <c r="A120" s="40"/>
      <c r="B120" s="41"/>
      <c r="C120" s="42"/>
      <c r="D120" s="221" t="s">
        <v>160</v>
      </c>
      <c r="E120" s="42"/>
      <c r="F120" s="222" t="s">
        <v>2006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160</v>
      </c>
      <c r="AU120" s="19" t="s">
        <v>81</v>
      </c>
    </row>
    <row r="121" s="2" customFormat="1" ht="16.5" customHeight="1">
      <c r="A121" s="40"/>
      <c r="B121" s="41"/>
      <c r="C121" s="207" t="s">
        <v>223</v>
      </c>
      <c r="D121" s="207" t="s">
        <v>154</v>
      </c>
      <c r="E121" s="208" t="s">
        <v>2008</v>
      </c>
      <c r="F121" s="209" t="s">
        <v>2009</v>
      </c>
      <c r="G121" s="210" t="s">
        <v>237</v>
      </c>
      <c r="H121" s="211">
        <v>6</v>
      </c>
      <c r="I121" s="212"/>
      <c r="J121" s="213">
        <f>ROUND(I121*H121,2)</f>
        <v>0</v>
      </c>
      <c r="K121" s="214"/>
      <c r="L121" s="46"/>
      <c r="M121" s="215" t="s">
        <v>19</v>
      </c>
      <c r="N121" s="216" t="s">
        <v>42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264</v>
      </c>
      <c r="AT121" s="219" t="s">
        <v>154</v>
      </c>
      <c r="AU121" s="219" t="s">
        <v>81</v>
      </c>
      <c r="AY121" s="19" t="s">
        <v>152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79</v>
      </c>
      <c r="BK121" s="220">
        <f>ROUND(I121*H121,2)</f>
        <v>0</v>
      </c>
      <c r="BL121" s="19" t="s">
        <v>264</v>
      </c>
      <c r="BM121" s="219" t="s">
        <v>2010</v>
      </c>
    </row>
    <row r="122" s="2" customFormat="1">
      <c r="A122" s="40"/>
      <c r="B122" s="41"/>
      <c r="C122" s="42"/>
      <c r="D122" s="221" t="s">
        <v>160</v>
      </c>
      <c r="E122" s="42"/>
      <c r="F122" s="222" t="s">
        <v>2009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160</v>
      </c>
      <c r="AU122" s="19" t="s">
        <v>81</v>
      </c>
    </row>
    <row r="123" s="2" customFormat="1" ht="16.5" customHeight="1">
      <c r="A123" s="40"/>
      <c r="B123" s="41"/>
      <c r="C123" s="207" t="s">
        <v>234</v>
      </c>
      <c r="D123" s="207" t="s">
        <v>154</v>
      </c>
      <c r="E123" s="208" t="s">
        <v>2011</v>
      </c>
      <c r="F123" s="209" t="s">
        <v>2012</v>
      </c>
      <c r="G123" s="210" t="s">
        <v>237</v>
      </c>
      <c r="H123" s="211">
        <v>9</v>
      </c>
      <c r="I123" s="212"/>
      <c r="J123" s="213">
        <f>ROUND(I123*H123,2)</f>
        <v>0</v>
      </c>
      <c r="K123" s="214"/>
      <c r="L123" s="46"/>
      <c r="M123" s="215" t="s">
        <v>19</v>
      </c>
      <c r="N123" s="216" t="s">
        <v>42</v>
      </c>
      <c r="O123" s="86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9" t="s">
        <v>264</v>
      </c>
      <c r="AT123" s="219" t="s">
        <v>154</v>
      </c>
      <c r="AU123" s="219" t="s">
        <v>81</v>
      </c>
      <c r="AY123" s="19" t="s">
        <v>152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9" t="s">
        <v>79</v>
      </c>
      <c r="BK123" s="220">
        <f>ROUND(I123*H123,2)</f>
        <v>0</v>
      </c>
      <c r="BL123" s="19" t="s">
        <v>264</v>
      </c>
      <c r="BM123" s="219" t="s">
        <v>2013</v>
      </c>
    </row>
    <row r="124" s="2" customFormat="1">
      <c r="A124" s="40"/>
      <c r="B124" s="41"/>
      <c r="C124" s="42"/>
      <c r="D124" s="221" t="s">
        <v>160</v>
      </c>
      <c r="E124" s="42"/>
      <c r="F124" s="222" t="s">
        <v>2012</v>
      </c>
      <c r="G124" s="42"/>
      <c r="H124" s="42"/>
      <c r="I124" s="223"/>
      <c r="J124" s="42"/>
      <c r="K124" s="42"/>
      <c r="L124" s="46"/>
      <c r="M124" s="224"/>
      <c r="N124" s="22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160</v>
      </c>
      <c r="AU124" s="19" t="s">
        <v>81</v>
      </c>
    </row>
    <row r="125" s="2" customFormat="1" ht="16.5" customHeight="1">
      <c r="A125" s="40"/>
      <c r="B125" s="41"/>
      <c r="C125" s="207" t="s">
        <v>240</v>
      </c>
      <c r="D125" s="207" t="s">
        <v>154</v>
      </c>
      <c r="E125" s="208" t="s">
        <v>2014</v>
      </c>
      <c r="F125" s="209" t="s">
        <v>2015</v>
      </c>
      <c r="G125" s="210" t="s">
        <v>237</v>
      </c>
      <c r="H125" s="211">
        <v>1</v>
      </c>
      <c r="I125" s="212"/>
      <c r="J125" s="213">
        <f>ROUND(I125*H125,2)</f>
        <v>0</v>
      </c>
      <c r="K125" s="214"/>
      <c r="L125" s="46"/>
      <c r="M125" s="215" t="s">
        <v>19</v>
      </c>
      <c r="N125" s="216" t="s">
        <v>42</v>
      </c>
      <c r="O125" s="86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264</v>
      </c>
      <c r="AT125" s="219" t="s">
        <v>154</v>
      </c>
      <c r="AU125" s="219" t="s">
        <v>81</v>
      </c>
      <c r="AY125" s="19" t="s">
        <v>152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79</v>
      </c>
      <c r="BK125" s="220">
        <f>ROUND(I125*H125,2)</f>
        <v>0</v>
      </c>
      <c r="BL125" s="19" t="s">
        <v>264</v>
      </c>
      <c r="BM125" s="219" t="s">
        <v>2016</v>
      </c>
    </row>
    <row r="126" s="2" customFormat="1">
      <c r="A126" s="40"/>
      <c r="B126" s="41"/>
      <c r="C126" s="42"/>
      <c r="D126" s="221" t="s">
        <v>160</v>
      </c>
      <c r="E126" s="42"/>
      <c r="F126" s="222" t="s">
        <v>2015</v>
      </c>
      <c r="G126" s="42"/>
      <c r="H126" s="42"/>
      <c r="I126" s="223"/>
      <c r="J126" s="42"/>
      <c r="K126" s="42"/>
      <c r="L126" s="46"/>
      <c r="M126" s="224"/>
      <c r="N126" s="22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160</v>
      </c>
      <c r="AU126" s="19" t="s">
        <v>81</v>
      </c>
    </row>
    <row r="127" s="13" customFormat="1">
      <c r="A127" s="13"/>
      <c r="B127" s="228"/>
      <c r="C127" s="229"/>
      <c r="D127" s="221" t="s">
        <v>164</v>
      </c>
      <c r="E127" s="230" t="s">
        <v>19</v>
      </c>
      <c r="F127" s="231" t="s">
        <v>2017</v>
      </c>
      <c r="G127" s="229"/>
      <c r="H127" s="232">
        <v>1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164</v>
      </c>
      <c r="AU127" s="238" t="s">
        <v>81</v>
      </c>
      <c r="AV127" s="13" t="s">
        <v>81</v>
      </c>
      <c r="AW127" s="13" t="s">
        <v>33</v>
      </c>
      <c r="AX127" s="13" t="s">
        <v>71</v>
      </c>
      <c r="AY127" s="238" t="s">
        <v>152</v>
      </c>
    </row>
    <row r="128" s="14" customFormat="1">
      <c r="A128" s="14"/>
      <c r="B128" s="239"/>
      <c r="C128" s="240"/>
      <c r="D128" s="221" t="s">
        <v>164</v>
      </c>
      <c r="E128" s="241" t="s">
        <v>19</v>
      </c>
      <c r="F128" s="242" t="s">
        <v>169</v>
      </c>
      <c r="G128" s="240"/>
      <c r="H128" s="243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9" t="s">
        <v>164</v>
      </c>
      <c r="AU128" s="249" t="s">
        <v>81</v>
      </c>
      <c r="AV128" s="14" t="s">
        <v>158</v>
      </c>
      <c r="AW128" s="14" t="s">
        <v>33</v>
      </c>
      <c r="AX128" s="14" t="s">
        <v>79</v>
      </c>
      <c r="AY128" s="249" t="s">
        <v>152</v>
      </c>
    </row>
    <row r="129" s="2" customFormat="1" ht="16.5" customHeight="1">
      <c r="A129" s="40"/>
      <c r="B129" s="41"/>
      <c r="C129" s="207" t="s">
        <v>246</v>
      </c>
      <c r="D129" s="207" t="s">
        <v>154</v>
      </c>
      <c r="E129" s="208" t="s">
        <v>2018</v>
      </c>
      <c r="F129" s="209" t="s">
        <v>2019</v>
      </c>
      <c r="G129" s="210" t="s">
        <v>262</v>
      </c>
      <c r="H129" s="211">
        <v>32</v>
      </c>
      <c r="I129" s="212"/>
      <c r="J129" s="213">
        <f>ROUND(I129*H129,2)</f>
        <v>0</v>
      </c>
      <c r="K129" s="214"/>
      <c r="L129" s="46"/>
      <c r="M129" s="215" t="s">
        <v>19</v>
      </c>
      <c r="N129" s="216" t="s">
        <v>42</v>
      </c>
      <c r="O129" s="86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264</v>
      </c>
      <c r="AT129" s="219" t="s">
        <v>154</v>
      </c>
      <c r="AU129" s="219" t="s">
        <v>81</v>
      </c>
      <c r="AY129" s="19" t="s">
        <v>152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9" t="s">
        <v>79</v>
      </c>
      <c r="BK129" s="220">
        <f>ROUND(I129*H129,2)</f>
        <v>0</v>
      </c>
      <c r="BL129" s="19" t="s">
        <v>264</v>
      </c>
      <c r="BM129" s="219" t="s">
        <v>2020</v>
      </c>
    </row>
    <row r="130" s="2" customFormat="1">
      <c r="A130" s="40"/>
      <c r="B130" s="41"/>
      <c r="C130" s="42"/>
      <c r="D130" s="221" t="s">
        <v>160</v>
      </c>
      <c r="E130" s="42"/>
      <c r="F130" s="222" t="s">
        <v>2019</v>
      </c>
      <c r="G130" s="42"/>
      <c r="H130" s="42"/>
      <c r="I130" s="223"/>
      <c r="J130" s="42"/>
      <c r="K130" s="42"/>
      <c r="L130" s="46"/>
      <c r="M130" s="224"/>
      <c r="N130" s="22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160</v>
      </c>
      <c r="AU130" s="19" t="s">
        <v>81</v>
      </c>
    </row>
    <row r="131" s="2" customFormat="1">
      <c r="A131" s="40"/>
      <c r="B131" s="41"/>
      <c r="C131" s="42"/>
      <c r="D131" s="221" t="s">
        <v>671</v>
      </c>
      <c r="E131" s="42"/>
      <c r="F131" s="272" t="s">
        <v>2021</v>
      </c>
      <c r="G131" s="42"/>
      <c r="H131" s="42"/>
      <c r="I131" s="223"/>
      <c r="J131" s="42"/>
      <c r="K131" s="42"/>
      <c r="L131" s="46"/>
      <c r="M131" s="224"/>
      <c r="N131" s="22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671</v>
      </c>
      <c r="AU131" s="19" t="s">
        <v>81</v>
      </c>
    </row>
    <row r="132" s="2" customFormat="1" ht="16.5" customHeight="1">
      <c r="A132" s="40"/>
      <c r="B132" s="41"/>
      <c r="C132" s="207" t="s">
        <v>254</v>
      </c>
      <c r="D132" s="207" t="s">
        <v>154</v>
      </c>
      <c r="E132" s="208" t="s">
        <v>2022</v>
      </c>
      <c r="F132" s="209" t="s">
        <v>2023</v>
      </c>
      <c r="G132" s="210" t="s">
        <v>237</v>
      </c>
      <c r="H132" s="211">
        <v>210</v>
      </c>
      <c r="I132" s="212"/>
      <c r="J132" s="213">
        <f>ROUND(I132*H132,2)</f>
        <v>0</v>
      </c>
      <c r="K132" s="214"/>
      <c r="L132" s="46"/>
      <c r="M132" s="215" t="s">
        <v>19</v>
      </c>
      <c r="N132" s="216" t="s">
        <v>42</v>
      </c>
      <c r="O132" s="86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9" t="s">
        <v>264</v>
      </c>
      <c r="AT132" s="219" t="s">
        <v>154</v>
      </c>
      <c r="AU132" s="219" t="s">
        <v>81</v>
      </c>
      <c r="AY132" s="19" t="s">
        <v>152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9" t="s">
        <v>79</v>
      </c>
      <c r="BK132" s="220">
        <f>ROUND(I132*H132,2)</f>
        <v>0</v>
      </c>
      <c r="BL132" s="19" t="s">
        <v>264</v>
      </c>
      <c r="BM132" s="219" t="s">
        <v>2024</v>
      </c>
    </row>
    <row r="133" s="2" customFormat="1">
      <c r="A133" s="40"/>
      <c r="B133" s="41"/>
      <c r="C133" s="42"/>
      <c r="D133" s="221" t="s">
        <v>160</v>
      </c>
      <c r="E133" s="42"/>
      <c r="F133" s="222" t="s">
        <v>2023</v>
      </c>
      <c r="G133" s="42"/>
      <c r="H133" s="42"/>
      <c r="I133" s="223"/>
      <c r="J133" s="42"/>
      <c r="K133" s="42"/>
      <c r="L133" s="46"/>
      <c r="M133" s="224"/>
      <c r="N133" s="225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160</v>
      </c>
      <c r="AU133" s="19" t="s">
        <v>81</v>
      </c>
    </row>
    <row r="134" s="2" customFormat="1">
      <c r="A134" s="40"/>
      <c r="B134" s="41"/>
      <c r="C134" s="42"/>
      <c r="D134" s="221" t="s">
        <v>671</v>
      </c>
      <c r="E134" s="42"/>
      <c r="F134" s="272" t="s">
        <v>2025</v>
      </c>
      <c r="G134" s="42"/>
      <c r="H134" s="42"/>
      <c r="I134" s="223"/>
      <c r="J134" s="42"/>
      <c r="K134" s="42"/>
      <c r="L134" s="46"/>
      <c r="M134" s="224"/>
      <c r="N134" s="22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671</v>
      </c>
      <c r="AU134" s="19" t="s">
        <v>81</v>
      </c>
    </row>
    <row r="135" s="2" customFormat="1" ht="16.5" customHeight="1">
      <c r="A135" s="40"/>
      <c r="B135" s="41"/>
      <c r="C135" s="207" t="s">
        <v>8</v>
      </c>
      <c r="D135" s="207" t="s">
        <v>154</v>
      </c>
      <c r="E135" s="208" t="s">
        <v>2026</v>
      </c>
      <c r="F135" s="209" t="s">
        <v>2027</v>
      </c>
      <c r="G135" s="210" t="s">
        <v>262</v>
      </c>
      <c r="H135" s="211">
        <v>12</v>
      </c>
      <c r="I135" s="212"/>
      <c r="J135" s="213">
        <f>ROUND(I135*H135,2)</f>
        <v>0</v>
      </c>
      <c r="K135" s="214"/>
      <c r="L135" s="46"/>
      <c r="M135" s="215" t="s">
        <v>19</v>
      </c>
      <c r="N135" s="216" t="s">
        <v>42</v>
      </c>
      <c r="O135" s="86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264</v>
      </c>
      <c r="AT135" s="219" t="s">
        <v>154</v>
      </c>
      <c r="AU135" s="219" t="s">
        <v>81</v>
      </c>
      <c r="AY135" s="19" t="s">
        <v>152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79</v>
      </c>
      <c r="BK135" s="220">
        <f>ROUND(I135*H135,2)</f>
        <v>0</v>
      </c>
      <c r="BL135" s="19" t="s">
        <v>264</v>
      </c>
      <c r="BM135" s="219" t="s">
        <v>2028</v>
      </c>
    </row>
    <row r="136" s="2" customFormat="1">
      <c r="A136" s="40"/>
      <c r="B136" s="41"/>
      <c r="C136" s="42"/>
      <c r="D136" s="221" t="s">
        <v>160</v>
      </c>
      <c r="E136" s="42"/>
      <c r="F136" s="222" t="s">
        <v>2027</v>
      </c>
      <c r="G136" s="42"/>
      <c r="H136" s="42"/>
      <c r="I136" s="223"/>
      <c r="J136" s="42"/>
      <c r="K136" s="42"/>
      <c r="L136" s="46"/>
      <c r="M136" s="224"/>
      <c r="N136" s="22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160</v>
      </c>
      <c r="AU136" s="19" t="s">
        <v>81</v>
      </c>
    </row>
    <row r="137" s="2" customFormat="1" ht="16.5" customHeight="1">
      <c r="A137" s="40"/>
      <c r="B137" s="41"/>
      <c r="C137" s="207" t="s">
        <v>264</v>
      </c>
      <c r="D137" s="207" t="s">
        <v>154</v>
      </c>
      <c r="E137" s="208" t="s">
        <v>2029</v>
      </c>
      <c r="F137" s="209" t="s">
        <v>2030</v>
      </c>
      <c r="G137" s="210" t="s">
        <v>262</v>
      </c>
      <c r="H137" s="211">
        <v>6</v>
      </c>
      <c r="I137" s="212"/>
      <c r="J137" s="213">
        <f>ROUND(I137*H137,2)</f>
        <v>0</v>
      </c>
      <c r="K137" s="214"/>
      <c r="L137" s="46"/>
      <c r="M137" s="215" t="s">
        <v>19</v>
      </c>
      <c r="N137" s="216" t="s">
        <v>42</v>
      </c>
      <c r="O137" s="86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264</v>
      </c>
      <c r="AT137" s="219" t="s">
        <v>154</v>
      </c>
      <c r="AU137" s="219" t="s">
        <v>81</v>
      </c>
      <c r="AY137" s="19" t="s">
        <v>152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79</v>
      </c>
      <c r="BK137" s="220">
        <f>ROUND(I137*H137,2)</f>
        <v>0</v>
      </c>
      <c r="BL137" s="19" t="s">
        <v>264</v>
      </c>
      <c r="BM137" s="219" t="s">
        <v>2031</v>
      </c>
    </row>
    <row r="138" s="2" customFormat="1">
      <c r="A138" s="40"/>
      <c r="B138" s="41"/>
      <c r="C138" s="42"/>
      <c r="D138" s="221" t="s">
        <v>160</v>
      </c>
      <c r="E138" s="42"/>
      <c r="F138" s="222" t="s">
        <v>2030</v>
      </c>
      <c r="G138" s="42"/>
      <c r="H138" s="42"/>
      <c r="I138" s="223"/>
      <c r="J138" s="42"/>
      <c r="K138" s="42"/>
      <c r="L138" s="46"/>
      <c r="M138" s="224"/>
      <c r="N138" s="22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160</v>
      </c>
      <c r="AU138" s="19" t="s">
        <v>81</v>
      </c>
    </row>
    <row r="139" s="2" customFormat="1">
      <c r="A139" s="40"/>
      <c r="B139" s="41"/>
      <c r="C139" s="42"/>
      <c r="D139" s="221" t="s">
        <v>671</v>
      </c>
      <c r="E139" s="42"/>
      <c r="F139" s="272" t="s">
        <v>2032</v>
      </c>
      <c r="G139" s="42"/>
      <c r="H139" s="42"/>
      <c r="I139" s="223"/>
      <c r="J139" s="42"/>
      <c r="K139" s="42"/>
      <c r="L139" s="46"/>
      <c r="M139" s="224"/>
      <c r="N139" s="22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671</v>
      </c>
      <c r="AU139" s="19" t="s">
        <v>81</v>
      </c>
    </row>
    <row r="140" s="2" customFormat="1" ht="16.5" customHeight="1">
      <c r="A140" s="40"/>
      <c r="B140" s="41"/>
      <c r="C140" s="207" t="s">
        <v>269</v>
      </c>
      <c r="D140" s="207" t="s">
        <v>154</v>
      </c>
      <c r="E140" s="208" t="s">
        <v>2033</v>
      </c>
      <c r="F140" s="209" t="s">
        <v>2034</v>
      </c>
      <c r="G140" s="210" t="s">
        <v>262</v>
      </c>
      <c r="H140" s="211">
        <v>2</v>
      </c>
      <c r="I140" s="212"/>
      <c r="J140" s="213">
        <f>ROUND(I140*H140,2)</f>
        <v>0</v>
      </c>
      <c r="K140" s="214"/>
      <c r="L140" s="46"/>
      <c r="M140" s="215" t="s">
        <v>19</v>
      </c>
      <c r="N140" s="216" t="s">
        <v>42</v>
      </c>
      <c r="O140" s="86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264</v>
      </c>
      <c r="AT140" s="219" t="s">
        <v>154</v>
      </c>
      <c r="AU140" s="219" t="s">
        <v>81</v>
      </c>
      <c r="AY140" s="19" t="s">
        <v>152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9" t="s">
        <v>79</v>
      </c>
      <c r="BK140" s="220">
        <f>ROUND(I140*H140,2)</f>
        <v>0</v>
      </c>
      <c r="BL140" s="19" t="s">
        <v>264</v>
      </c>
      <c r="BM140" s="219" t="s">
        <v>2035</v>
      </c>
    </row>
    <row r="141" s="2" customFormat="1">
      <c r="A141" s="40"/>
      <c r="B141" s="41"/>
      <c r="C141" s="42"/>
      <c r="D141" s="221" t="s">
        <v>160</v>
      </c>
      <c r="E141" s="42"/>
      <c r="F141" s="222" t="s">
        <v>2034</v>
      </c>
      <c r="G141" s="42"/>
      <c r="H141" s="42"/>
      <c r="I141" s="223"/>
      <c r="J141" s="42"/>
      <c r="K141" s="42"/>
      <c r="L141" s="46"/>
      <c r="M141" s="224"/>
      <c r="N141" s="225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160</v>
      </c>
      <c r="AU141" s="19" t="s">
        <v>81</v>
      </c>
    </row>
    <row r="142" s="2" customFormat="1">
      <c r="A142" s="40"/>
      <c r="B142" s="41"/>
      <c r="C142" s="42"/>
      <c r="D142" s="221" t="s">
        <v>671</v>
      </c>
      <c r="E142" s="42"/>
      <c r="F142" s="272" t="s">
        <v>2036</v>
      </c>
      <c r="G142" s="42"/>
      <c r="H142" s="42"/>
      <c r="I142" s="223"/>
      <c r="J142" s="42"/>
      <c r="K142" s="42"/>
      <c r="L142" s="46"/>
      <c r="M142" s="224"/>
      <c r="N142" s="22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671</v>
      </c>
      <c r="AU142" s="19" t="s">
        <v>81</v>
      </c>
    </row>
    <row r="143" s="12" customFormat="1" ht="22.8" customHeight="1">
      <c r="A143" s="12"/>
      <c r="B143" s="191"/>
      <c r="C143" s="192"/>
      <c r="D143" s="193" t="s">
        <v>70</v>
      </c>
      <c r="E143" s="205" t="s">
        <v>1939</v>
      </c>
      <c r="F143" s="205" t="s">
        <v>1940</v>
      </c>
      <c r="G143" s="192"/>
      <c r="H143" s="192"/>
      <c r="I143" s="195"/>
      <c r="J143" s="206">
        <f>BK143</f>
        <v>0</v>
      </c>
      <c r="K143" s="192"/>
      <c r="L143" s="197"/>
      <c r="M143" s="198"/>
      <c r="N143" s="199"/>
      <c r="O143" s="199"/>
      <c r="P143" s="200">
        <f>SUM(P144:P163)</f>
        <v>0</v>
      </c>
      <c r="Q143" s="199"/>
      <c r="R143" s="200">
        <f>SUM(R144:R163)</f>
        <v>0</v>
      </c>
      <c r="S143" s="199"/>
      <c r="T143" s="201">
        <f>SUM(T144:T163)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2" t="s">
        <v>81</v>
      </c>
      <c r="AT143" s="203" t="s">
        <v>70</v>
      </c>
      <c r="AU143" s="203" t="s">
        <v>79</v>
      </c>
      <c r="AY143" s="202" t="s">
        <v>152</v>
      </c>
      <c r="BK143" s="204">
        <f>SUM(BK144:BK163)</f>
        <v>0</v>
      </c>
    </row>
    <row r="144" s="2" customFormat="1" ht="16.5" customHeight="1">
      <c r="A144" s="40"/>
      <c r="B144" s="41"/>
      <c r="C144" s="207" t="s">
        <v>275</v>
      </c>
      <c r="D144" s="207" t="s">
        <v>154</v>
      </c>
      <c r="E144" s="208" t="s">
        <v>2037</v>
      </c>
      <c r="F144" s="209" t="s">
        <v>2038</v>
      </c>
      <c r="G144" s="210" t="s">
        <v>1976</v>
      </c>
      <c r="H144" s="211">
        <v>22</v>
      </c>
      <c r="I144" s="212"/>
      <c r="J144" s="213">
        <f>ROUND(I144*H144,2)</f>
        <v>0</v>
      </c>
      <c r="K144" s="214"/>
      <c r="L144" s="46"/>
      <c r="M144" s="215" t="s">
        <v>19</v>
      </c>
      <c r="N144" s="216" t="s">
        <v>42</v>
      </c>
      <c r="O144" s="86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9" t="s">
        <v>264</v>
      </c>
      <c r="AT144" s="219" t="s">
        <v>154</v>
      </c>
      <c r="AU144" s="219" t="s">
        <v>81</v>
      </c>
      <c r="AY144" s="19" t="s">
        <v>152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9" t="s">
        <v>79</v>
      </c>
      <c r="BK144" s="220">
        <f>ROUND(I144*H144,2)</f>
        <v>0</v>
      </c>
      <c r="BL144" s="19" t="s">
        <v>264</v>
      </c>
      <c r="BM144" s="219" t="s">
        <v>2039</v>
      </c>
    </row>
    <row r="145" s="2" customFormat="1">
      <c r="A145" s="40"/>
      <c r="B145" s="41"/>
      <c r="C145" s="42"/>
      <c r="D145" s="221" t="s">
        <v>160</v>
      </c>
      <c r="E145" s="42"/>
      <c r="F145" s="222" t="s">
        <v>2038</v>
      </c>
      <c r="G145" s="42"/>
      <c r="H145" s="42"/>
      <c r="I145" s="223"/>
      <c r="J145" s="42"/>
      <c r="K145" s="42"/>
      <c r="L145" s="46"/>
      <c r="M145" s="224"/>
      <c r="N145" s="225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160</v>
      </c>
      <c r="AU145" s="19" t="s">
        <v>81</v>
      </c>
    </row>
    <row r="146" s="2" customFormat="1">
      <c r="A146" s="40"/>
      <c r="B146" s="41"/>
      <c r="C146" s="42"/>
      <c r="D146" s="221" t="s">
        <v>671</v>
      </c>
      <c r="E146" s="42"/>
      <c r="F146" s="272" t="s">
        <v>2040</v>
      </c>
      <c r="G146" s="42"/>
      <c r="H146" s="42"/>
      <c r="I146" s="223"/>
      <c r="J146" s="42"/>
      <c r="K146" s="42"/>
      <c r="L146" s="46"/>
      <c r="M146" s="224"/>
      <c r="N146" s="22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671</v>
      </c>
      <c r="AU146" s="19" t="s">
        <v>81</v>
      </c>
    </row>
    <row r="147" s="2" customFormat="1" ht="16.5" customHeight="1">
      <c r="A147" s="40"/>
      <c r="B147" s="41"/>
      <c r="C147" s="207" t="s">
        <v>281</v>
      </c>
      <c r="D147" s="207" t="s">
        <v>154</v>
      </c>
      <c r="E147" s="208" t="s">
        <v>2041</v>
      </c>
      <c r="F147" s="209" t="s">
        <v>2042</v>
      </c>
      <c r="G147" s="210" t="s">
        <v>1976</v>
      </c>
      <c r="H147" s="211">
        <v>19</v>
      </c>
      <c r="I147" s="212"/>
      <c r="J147" s="213">
        <f>ROUND(I147*H147,2)</f>
        <v>0</v>
      </c>
      <c r="K147" s="214"/>
      <c r="L147" s="46"/>
      <c r="M147" s="215" t="s">
        <v>19</v>
      </c>
      <c r="N147" s="216" t="s">
        <v>42</v>
      </c>
      <c r="O147" s="86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9" t="s">
        <v>264</v>
      </c>
      <c r="AT147" s="219" t="s">
        <v>154</v>
      </c>
      <c r="AU147" s="219" t="s">
        <v>81</v>
      </c>
      <c r="AY147" s="19" t="s">
        <v>152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9" t="s">
        <v>79</v>
      </c>
      <c r="BK147" s="220">
        <f>ROUND(I147*H147,2)</f>
        <v>0</v>
      </c>
      <c r="BL147" s="19" t="s">
        <v>264</v>
      </c>
      <c r="BM147" s="219" t="s">
        <v>2043</v>
      </c>
    </row>
    <row r="148" s="2" customFormat="1">
      <c r="A148" s="40"/>
      <c r="B148" s="41"/>
      <c r="C148" s="42"/>
      <c r="D148" s="221" t="s">
        <v>160</v>
      </c>
      <c r="E148" s="42"/>
      <c r="F148" s="222" t="s">
        <v>2042</v>
      </c>
      <c r="G148" s="42"/>
      <c r="H148" s="42"/>
      <c r="I148" s="223"/>
      <c r="J148" s="42"/>
      <c r="K148" s="42"/>
      <c r="L148" s="46"/>
      <c r="M148" s="224"/>
      <c r="N148" s="22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160</v>
      </c>
      <c r="AU148" s="19" t="s">
        <v>81</v>
      </c>
    </row>
    <row r="149" s="2" customFormat="1">
      <c r="A149" s="40"/>
      <c r="B149" s="41"/>
      <c r="C149" s="42"/>
      <c r="D149" s="221" t="s">
        <v>671</v>
      </c>
      <c r="E149" s="42"/>
      <c r="F149" s="272" t="s">
        <v>2044</v>
      </c>
      <c r="G149" s="42"/>
      <c r="H149" s="42"/>
      <c r="I149" s="223"/>
      <c r="J149" s="42"/>
      <c r="K149" s="42"/>
      <c r="L149" s="46"/>
      <c r="M149" s="224"/>
      <c r="N149" s="22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671</v>
      </c>
      <c r="AU149" s="19" t="s">
        <v>81</v>
      </c>
    </row>
    <row r="150" s="2" customFormat="1" ht="16.5" customHeight="1">
      <c r="A150" s="40"/>
      <c r="B150" s="41"/>
      <c r="C150" s="207" t="s">
        <v>287</v>
      </c>
      <c r="D150" s="207" t="s">
        <v>154</v>
      </c>
      <c r="E150" s="208" t="s">
        <v>2045</v>
      </c>
      <c r="F150" s="209" t="s">
        <v>2046</v>
      </c>
      <c r="G150" s="210" t="s">
        <v>1976</v>
      </c>
      <c r="H150" s="211">
        <v>4</v>
      </c>
      <c r="I150" s="212"/>
      <c r="J150" s="213">
        <f>ROUND(I150*H150,2)</f>
        <v>0</v>
      </c>
      <c r="K150" s="214"/>
      <c r="L150" s="46"/>
      <c r="M150" s="215" t="s">
        <v>19</v>
      </c>
      <c r="N150" s="216" t="s">
        <v>42</v>
      </c>
      <c r="O150" s="86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9" t="s">
        <v>264</v>
      </c>
      <c r="AT150" s="219" t="s">
        <v>154</v>
      </c>
      <c r="AU150" s="219" t="s">
        <v>81</v>
      </c>
      <c r="AY150" s="19" t="s">
        <v>152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9" t="s">
        <v>79</v>
      </c>
      <c r="BK150" s="220">
        <f>ROUND(I150*H150,2)</f>
        <v>0</v>
      </c>
      <c r="BL150" s="19" t="s">
        <v>264</v>
      </c>
      <c r="BM150" s="219" t="s">
        <v>2047</v>
      </c>
    </row>
    <row r="151" s="2" customFormat="1">
      <c r="A151" s="40"/>
      <c r="B151" s="41"/>
      <c r="C151" s="42"/>
      <c r="D151" s="221" t="s">
        <v>160</v>
      </c>
      <c r="E151" s="42"/>
      <c r="F151" s="222" t="s">
        <v>2046</v>
      </c>
      <c r="G151" s="42"/>
      <c r="H151" s="42"/>
      <c r="I151" s="223"/>
      <c r="J151" s="42"/>
      <c r="K151" s="42"/>
      <c r="L151" s="46"/>
      <c r="M151" s="224"/>
      <c r="N151" s="225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160</v>
      </c>
      <c r="AU151" s="19" t="s">
        <v>81</v>
      </c>
    </row>
    <row r="152" s="2" customFormat="1">
      <c r="A152" s="40"/>
      <c r="B152" s="41"/>
      <c r="C152" s="42"/>
      <c r="D152" s="221" t="s">
        <v>671</v>
      </c>
      <c r="E152" s="42"/>
      <c r="F152" s="272" t="s">
        <v>2048</v>
      </c>
      <c r="G152" s="42"/>
      <c r="H152" s="42"/>
      <c r="I152" s="223"/>
      <c r="J152" s="42"/>
      <c r="K152" s="42"/>
      <c r="L152" s="46"/>
      <c r="M152" s="224"/>
      <c r="N152" s="225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671</v>
      </c>
      <c r="AU152" s="19" t="s">
        <v>81</v>
      </c>
    </row>
    <row r="153" s="2" customFormat="1" ht="16.5" customHeight="1">
      <c r="A153" s="40"/>
      <c r="B153" s="41"/>
      <c r="C153" s="207" t="s">
        <v>7</v>
      </c>
      <c r="D153" s="207" t="s">
        <v>154</v>
      </c>
      <c r="E153" s="208" t="s">
        <v>2049</v>
      </c>
      <c r="F153" s="209" t="s">
        <v>2050</v>
      </c>
      <c r="G153" s="210" t="s">
        <v>262</v>
      </c>
      <c r="H153" s="211">
        <v>1</v>
      </c>
      <c r="I153" s="212"/>
      <c r="J153" s="213">
        <f>ROUND(I153*H153,2)</f>
        <v>0</v>
      </c>
      <c r="K153" s="214"/>
      <c r="L153" s="46"/>
      <c r="M153" s="215" t="s">
        <v>19</v>
      </c>
      <c r="N153" s="216" t="s">
        <v>42</v>
      </c>
      <c r="O153" s="86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264</v>
      </c>
      <c r="AT153" s="219" t="s">
        <v>154</v>
      </c>
      <c r="AU153" s="219" t="s">
        <v>81</v>
      </c>
      <c r="AY153" s="19" t="s">
        <v>152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9" t="s">
        <v>79</v>
      </c>
      <c r="BK153" s="220">
        <f>ROUND(I153*H153,2)</f>
        <v>0</v>
      </c>
      <c r="BL153" s="19" t="s">
        <v>264</v>
      </c>
      <c r="BM153" s="219" t="s">
        <v>2051</v>
      </c>
    </row>
    <row r="154" s="2" customFormat="1">
      <c r="A154" s="40"/>
      <c r="B154" s="41"/>
      <c r="C154" s="42"/>
      <c r="D154" s="221" t="s">
        <v>160</v>
      </c>
      <c r="E154" s="42"/>
      <c r="F154" s="222" t="s">
        <v>2050</v>
      </c>
      <c r="G154" s="42"/>
      <c r="H154" s="42"/>
      <c r="I154" s="223"/>
      <c r="J154" s="42"/>
      <c r="K154" s="42"/>
      <c r="L154" s="46"/>
      <c r="M154" s="224"/>
      <c r="N154" s="22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160</v>
      </c>
      <c r="AU154" s="19" t="s">
        <v>81</v>
      </c>
    </row>
    <row r="155" s="2" customFormat="1" ht="16.5" customHeight="1">
      <c r="A155" s="40"/>
      <c r="B155" s="41"/>
      <c r="C155" s="207" t="s">
        <v>314</v>
      </c>
      <c r="D155" s="207" t="s">
        <v>154</v>
      </c>
      <c r="E155" s="208" t="s">
        <v>2052</v>
      </c>
      <c r="F155" s="209" t="s">
        <v>2053</v>
      </c>
      <c r="G155" s="210" t="s">
        <v>262</v>
      </c>
      <c r="H155" s="211">
        <v>16</v>
      </c>
      <c r="I155" s="212"/>
      <c r="J155" s="213">
        <f>ROUND(I155*H155,2)</f>
        <v>0</v>
      </c>
      <c r="K155" s="214"/>
      <c r="L155" s="46"/>
      <c r="M155" s="215" t="s">
        <v>19</v>
      </c>
      <c r="N155" s="216" t="s">
        <v>42</v>
      </c>
      <c r="O155" s="86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9" t="s">
        <v>264</v>
      </c>
      <c r="AT155" s="219" t="s">
        <v>154</v>
      </c>
      <c r="AU155" s="219" t="s">
        <v>81</v>
      </c>
      <c r="AY155" s="19" t="s">
        <v>152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9" t="s">
        <v>79</v>
      </c>
      <c r="BK155" s="220">
        <f>ROUND(I155*H155,2)</f>
        <v>0</v>
      </c>
      <c r="BL155" s="19" t="s">
        <v>264</v>
      </c>
      <c r="BM155" s="219" t="s">
        <v>2054</v>
      </c>
    </row>
    <row r="156" s="2" customFormat="1">
      <c r="A156" s="40"/>
      <c r="B156" s="41"/>
      <c r="C156" s="42"/>
      <c r="D156" s="221" t="s">
        <v>160</v>
      </c>
      <c r="E156" s="42"/>
      <c r="F156" s="222" t="s">
        <v>2053</v>
      </c>
      <c r="G156" s="42"/>
      <c r="H156" s="42"/>
      <c r="I156" s="223"/>
      <c r="J156" s="42"/>
      <c r="K156" s="42"/>
      <c r="L156" s="46"/>
      <c r="M156" s="224"/>
      <c r="N156" s="225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160</v>
      </c>
      <c r="AU156" s="19" t="s">
        <v>81</v>
      </c>
    </row>
    <row r="157" s="2" customFormat="1" ht="16.5" customHeight="1">
      <c r="A157" s="40"/>
      <c r="B157" s="41"/>
      <c r="C157" s="207" t="s">
        <v>328</v>
      </c>
      <c r="D157" s="207" t="s">
        <v>154</v>
      </c>
      <c r="E157" s="208" t="s">
        <v>2055</v>
      </c>
      <c r="F157" s="209" t="s">
        <v>2056</v>
      </c>
      <c r="G157" s="210" t="s">
        <v>262</v>
      </c>
      <c r="H157" s="211">
        <v>8</v>
      </c>
      <c r="I157" s="212"/>
      <c r="J157" s="213">
        <f>ROUND(I157*H157,2)</f>
        <v>0</v>
      </c>
      <c r="K157" s="214"/>
      <c r="L157" s="46"/>
      <c r="M157" s="215" t="s">
        <v>19</v>
      </c>
      <c r="N157" s="216" t="s">
        <v>42</v>
      </c>
      <c r="O157" s="86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9" t="s">
        <v>264</v>
      </c>
      <c r="AT157" s="219" t="s">
        <v>154</v>
      </c>
      <c r="AU157" s="219" t="s">
        <v>81</v>
      </c>
      <c r="AY157" s="19" t="s">
        <v>152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9" t="s">
        <v>79</v>
      </c>
      <c r="BK157" s="220">
        <f>ROUND(I157*H157,2)</f>
        <v>0</v>
      </c>
      <c r="BL157" s="19" t="s">
        <v>264</v>
      </c>
      <c r="BM157" s="219" t="s">
        <v>2057</v>
      </c>
    </row>
    <row r="158" s="2" customFormat="1">
      <c r="A158" s="40"/>
      <c r="B158" s="41"/>
      <c r="C158" s="42"/>
      <c r="D158" s="221" t="s">
        <v>160</v>
      </c>
      <c r="E158" s="42"/>
      <c r="F158" s="222" t="s">
        <v>2056</v>
      </c>
      <c r="G158" s="42"/>
      <c r="H158" s="42"/>
      <c r="I158" s="223"/>
      <c r="J158" s="42"/>
      <c r="K158" s="42"/>
      <c r="L158" s="46"/>
      <c r="M158" s="224"/>
      <c r="N158" s="225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160</v>
      </c>
      <c r="AU158" s="19" t="s">
        <v>81</v>
      </c>
    </row>
    <row r="159" s="2" customFormat="1" ht="16.5" customHeight="1">
      <c r="A159" s="40"/>
      <c r="B159" s="41"/>
      <c r="C159" s="207" t="s">
        <v>335</v>
      </c>
      <c r="D159" s="207" t="s">
        <v>154</v>
      </c>
      <c r="E159" s="208" t="s">
        <v>2058</v>
      </c>
      <c r="F159" s="209" t="s">
        <v>2059</v>
      </c>
      <c r="G159" s="210" t="s">
        <v>262</v>
      </c>
      <c r="H159" s="211">
        <v>2</v>
      </c>
      <c r="I159" s="212"/>
      <c r="J159" s="213">
        <f>ROUND(I159*H159,2)</f>
        <v>0</v>
      </c>
      <c r="K159" s="214"/>
      <c r="L159" s="46"/>
      <c r="M159" s="215" t="s">
        <v>19</v>
      </c>
      <c r="N159" s="216" t="s">
        <v>42</v>
      </c>
      <c r="O159" s="86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9" t="s">
        <v>264</v>
      </c>
      <c r="AT159" s="219" t="s">
        <v>154</v>
      </c>
      <c r="AU159" s="219" t="s">
        <v>81</v>
      </c>
      <c r="AY159" s="19" t="s">
        <v>152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9" t="s">
        <v>79</v>
      </c>
      <c r="BK159" s="220">
        <f>ROUND(I159*H159,2)</f>
        <v>0</v>
      </c>
      <c r="BL159" s="19" t="s">
        <v>264</v>
      </c>
      <c r="BM159" s="219" t="s">
        <v>2060</v>
      </c>
    </row>
    <row r="160" s="2" customFormat="1">
      <c r="A160" s="40"/>
      <c r="B160" s="41"/>
      <c r="C160" s="42"/>
      <c r="D160" s="221" t="s">
        <v>160</v>
      </c>
      <c r="E160" s="42"/>
      <c r="F160" s="222" t="s">
        <v>2059</v>
      </c>
      <c r="G160" s="42"/>
      <c r="H160" s="42"/>
      <c r="I160" s="223"/>
      <c r="J160" s="42"/>
      <c r="K160" s="42"/>
      <c r="L160" s="46"/>
      <c r="M160" s="224"/>
      <c r="N160" s="22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160</v>
      </c>
      <c r="AU160" s="19" t="s">
        <v>81</v>
      </c>
    </row>
    <row r="161" s="2" customFormat="1" ht="16.5" customHeight="1">
      <c r="A161" s="40"/>
      <c r="B161" s="41"/>
      <c r="C161" s="207" t="s">
        <v>342</v>
      </c>
      <c r="D161" s="207" t="s">
        <v>154</v>
      </c>
      <c r="E161" s="208" t="s">
        <v>2061</v>
      </c>
      <c r="F161" s="209" t="s">
        <v>2062</v>
      </c>
      <c r="G161" s="210" t="s">
        <v>262</v>
      </c>
      <c r="H161" s="211">
        <v>12</v>
      </c>
      <c r="I161" s="212"/>
      <c r="J161" s="213">
        <f>ROUND(I161*H161,2)</f>
        <v>0</v>
      </c>
      <c r="K161" s="214"/>
      <c r="L161" s="46"/>
      <c r="M161" s="215" t="s">
        <v>19</v>
      </c>
      <c r="N161" s="216" t="s">
        <v>42</v>
      </c>
      <c r="O161" s="86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9" t="s">
        <v>264</v>
      </c>
      <c r="AT161" s="219" t="s">
        <v>154</v>
      </c>
      <c r="AU161" s="219" t="s">
        <v>81</v>
      </c>
      <c r="AY161" s="19" t="s">
        <v>152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9" t="s">
        <v>79</v>
      </c>
      <c r="BK161" s="220">
        <f>ROUND(I161*H161,2)</f>
        <v>0</v>
      </c>
      <c r="BL161" s="19" t="s">
        <v>264</v>
      </c>
      <c r="BM161" s="219" t="s">
        <v>2063</v>
      </c>
    </row>
    <row r="162" s="2" customFormat="1">
      <c r="A162" s="40"/>
      <c r="B162" s="41"/>
      <c r="C162" s="42"/>
      <c r="D162" s="221" t="s">
        <v>160</v>
      </c>
      <c r="E162" s="42"/>
      <c r="F162" s="222" t="s">
        <v>2062</v>
      </c>
      <c r="G162" s="42"/>
      <c r="H162" s="42"/>
      <c r="I162" s="223"/>
      <c r="J162" s="42"/>
      <c r="K162" s="42"/>
      <c r="L162" s="46"/>
      <c r="M162" s="224"/>
      <c r="N162" s="22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160</v>
      </c>
      <c r="AU162" s="19" t="s">
        <v>81</v>
      </c>
    </row>
    <row r="163" s="2" customFormat="1">
      <c r="A163" s="40"/>
      <c r="B163" s="41"/>
      <c r="C163" s="42"/>
      <c r="D163" s="221" t="s">
        <v>671</v>
      </c>
      <c r="E163" s="42"/>
      <c r="F163" s="272" t="s">
        <v>2064</v>
      </c>
      <c r="G163" s="42"/>
      <c r="H163" s="42"/>
      <c r="I163" s="223"/>
      <c r="J163" s="42"/>
      <c r="K163" s="42"/>
      <c r="L163" s="46"/>
      <c r="M163" s="224"/>
      <c r="N163" s="22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671</v>
      </c>
      <c r="AU163" s="19" t="s">
        <v>81</v>
      </c>
    </row>
    <row r="164" s="12" customFormat="1" ht="22.8" customHeight="1">
      <c r="A164" s="12"/>
      <c r="B164" s="191"/>
      <c r="C164" s="192"/>
      <c r="D164" s="193" t="s">
        <v>70</v>
      </c>
      <c r="E164" s="205" t="s">
        <v>2065</v>
      </c>
      <c r="F164" s="205" t="s">
        <v>2066</v>
      </c>
      <c r="G164" s="192"/>
      <c r="H164" s="192"/>
      <c r="I164" s="195"/>
      <c r="J164" s="206">
        <f>BK164</f>
        <v>0</v>
      </c>
      <c r="K164" s="192"/>
      <c r="L164" s="197"/>
      <c r="M164" s="198"/>
      <c r="N164" s="199"/>
      <c r="O164" s="199"/>
      <c r="P164" s="200">
        <f>SUM(P165:P173)</f>
        <v>0</v>
      </c>
      <c r="Q164" s="199"/>
      <c r="R164" s="200">
        <f>SUM(R165:R173)</f>
        <v>0.062609999999999999</v>
      </c>
      <c r="S164" s="199"/>
      <c r="T164" s="201">
        <f>SUM(T165:T173)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2" t="s">
        <v>81</v>
      </c>
      <c r="AT164" s="203" t="s">
        <v>70</v>
      </c>
      <c r="AU164" s="203" t="s">
        <v>79</v>
      </c>
      <c r="AY164" s="202" t="s">
        <v>152</v>
      </c>
      <c r="BK164" s="204">
        <f>SUM(BK165:BK173)</f>
        <v>0</v>
      </c>
    </row>
    <row r="165" s="2" customFormat="1" ht="16.5" customHeight="1">
      <c r="A165" s="40"/>
      <c r="B165" s="41"/>
      <c r="C165" s="207" t="s">
        <v>348</v>
      </c>
      <c r="D165" s="207" t="s">
        <v>154</v>
      </c>
      <c r="E165" s="208" t="s">
        <v>2067</v>
      </c>
      <c r="F165" s="209" t="s">
        <v>2068</v>
      </c>
      <c r="G165" s="210" t="s">
        <v>262</v>
      </c>
      <c r="H165" s="211">
        <v>7</v>
      </c>
      <c r="I165" s="212"/>
      <c r="J165" s="213">
        <f>ROUND(I165*H165,2)</f>
        <v>0</v>
      </c>
      <c r="K165" s="214"/>
      <c r="L165" s="46"/>
      <c r="M165" s="215" t="s">
        <v>19</v>
      </c>
      <c r="N165" s="216" t="s">
        <v>42</v>
      </c>
      <c r="O165" s="86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9" t="s">
        <v>264</v>
      </c>
      <c r="AT165" s="219" t="s">
        <v>154</v>
      </c>
      <c r="AU165" s="219" t="s">
        <v>81</v>
      </c>
      <c r="AY165" s="19" t="s">
        <v>152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9" t="s">
        <v>79</v>
      </c>
      <c r="BK165" s="220">
        <f>ROUND(I165*H165,2)</f>
        <v>0</v>
      </c>
      <c r="BL165" s="19" t="s">
        <v>264</v>
      </c>
      <c r="BM165" s="219" t="s">
        <v>338</v>
      </c>
    </row>
    <row r="166" s="2" customFormat="1">
      <c r="A166" s="40"/>
      <c r="B166" s="41"/>
      <c r="C166" s="42"/>
      <c r="D166" s="221" t="s">
        <v>160</v>
      </c>
      <c r="E166" s="42"/>
      <c r="F166" s="222" t="s">
        <v>2068</v>
      </c>
      <c r="G166" s="42"/>
      <c r="H166" s="42"/>
      <c r="I166" s="223"/>
      <c r="J166" s="42"/>
      <c r="K166" s="42"/>
      <c r="L166" s="46"/>
      <c r="M166" s="224"/>
      <c r="N166" s="22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160</v>
      </c>
      <c r="AU166" s="19" t="s">
        <v>81</v>
      </c>
    </row>
    <row r="167" s="2" customFormat="1" ht="16.5" customHeight="1">
      <c r="A167" s="40"/>
      <c r="B167" s="41"/>
      <c r="C167" s="261" t="s">
        <v>352</v>
      </c>
      <c r="D167" s="261" t="s">
        <v>265</v>
      </c>
      <c r="E167" s="262" t="s">
        <v>2069</v>
      </c>
      <c r="F167" s="263" t="s">
        <v>2070</v>
      </c>
      <c r="G167" s="264" t="s">
        <v>262</v>
      </c>
      <c r="H167" s="265">
        <v>1</v>
      </c>
      <c r="I167" s="266"/>
      <c r="J167" s="267">
        <f>ROUND(I167*H167,2)</f>
        <v>0</v>
      </c>
      <c r="K167" s="268"/>
      <c r="L167" s="269"/>
      <c r="M167" s="270" t="s">
        <v>19</v>
      </c>
      <c r="N167" s="271" t="s">
        <v>42</v>
      </c>
      <c r="O167" s="86"/>
      <c r="P167" s="217">
        <f>O167*H167</f>
        <v>0</v>
      </c>
      <c r="Q167" s="217">
        <v>0.01285</v>
      </c>
      <c r="R167" s="217">
        <f>Q167*H167</f>
        <v>0.01285</v>
      </c>
      <c r="S167" s="217">
        <v>0</v>
      </c>
      <c r="T167" s="21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9" t="s">
        <v>381</v>
      </c>
      <c r="AT167" s="219" t="s">
        <v>265</v>
      </c>
      <c r="AU167" s="219" t="s">
        <v>81</v>
      </c>
      <c r="AY167" s="19" t="s">
        <v>152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9" t="s">
        <v>79</v>
      </c>
      <c r="BK167" s="220">
        <f>ROUND(I167*H167,2)</f>
        <v>0</v>
      </c>
      <c r="BL167" s="19" t="s">
        <v>264</v>
      </c>
      <c r="BM167" s="219" t="s">
        <v>390</v>
      </c>
    </row>
    <row r="168" s="2" customFormat="1">
      <c r="A168" s="40"/>
      <c r="B168" s="41"/>
      <c r="C168" s="42"/>
      <c r="D168" s="221" t="s">
        <v>160</v>
      </c>
      <c r="E168" s="42"/>
      <c r="F168" s="222" t="s">
        <v>2070</v>
      </c>
      <c r="G168" s="42"/>
      <c r="H168" s="42"/>
      <c r="I168" s="223"/>
      <c r="J168" s="42"/>
      <c r="K168" s="42"/>
      <c r="L168" s="46"/>
      <c r="M168" s="224"/>
      <c r="N168" s="22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160</v>
      </c>
      <c r="AU168" s="19" t="s">
        <v>81</v>
      </c>
    </row>
    <row r="169" s="2" customFormat="1">
      <c r="A169" s="40"/>
      <c r="B169" s="41"/>
      <c r="C169" s="42"/>
      <c r="D169" s="221" t="s">
        <v>671</v>
      </c>
      <c r="E169" s="42"/>
      <c r="F169" s="272" t="s">
        <v>2071</v>
      </c>
      <c r="G169" s="42"/>
      <c r="H169" s="42"/>
      <c r="I169" s="223"/>
      <c r="J169" s="42"/>
      <c r="K169" s="42"/>
      <c r="L169" s="46"/>
      <c r="M169" s="224"/>
      <c r="N169" s="225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671</v>
      </c>
      <c r="AU169" s="19" t="s">
        <v>81</v>
      </c>
    </row>
    <row r="170" s="2" customFormat="1" ht="16.5" customHeight="1">
      <c r="A170" s="40"/>
      <c r="B170" s="41"/>
      <c r="C170" s="261" t="s">
        <v>232</v>
      </c>
      <c r="D170" s="261" t="s">
        <v>265</v>
      </c>
      <c r="E170" s="262" t="s">
        <v>2072</v>
      </c>
      <c r="F170" s="263" t="s">
        <v>2073</v>
      </c>
      <c r="G170" s="264" t="s">
        <v>262</v>
      </c>
      <c r="H170" s="265">
        <v>2</v>
      </c>
      <c r="I170" s="266"/>
      <c r="J170" s="267">
        <f>ROUND(I170*H170,2)</f>
        <v>0</v>
      </c>
      <c r="K170" s="268"/>
      <c r="L170" s="269"/>
      <c r="M170" s="270" t="s">
        <v>19</v>
      </c>
      <c r="N170" s="271" t="s">
        <v>42</v>
      </c>
      <c r="O170" s="86"/>
      <c r="P170" s="217">
        <f>O170*H170</f>
        <v>0</v>
      </c>
      <c r="Q170" s="217">
        <v>0.024879999999999999</v>
      </c>
      <c r="R170" s="217">
        <f>Q170*H170</f>
        <v>0.049759999999999999</v>
      </c>
      <c r="S170" s="217">
        <v>0</v>
      </c>
      <c r="T170" s="21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9" t="s">
        <v>381</v>
      </c>
      <c r="AT170" s="219" t="s">
        <v>265</v>
      </c>
      <c r="AU170" s="219" t="s">
        <v>81</v>
      </c>
      <c r="AY170" s="19" t="s">
        <v>152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9" t="s">
        <v>79</v>
      </c>
      <c r="BK170" s="220">
        <f>ROUND(I170*H170,2)</f>
        <v>0</v>
      </c>
      <c r="BL170" s="19" t="s">
        <v>264</v>
      </c>
      <c r="BM170" s="219" t="s">
        <v>396</v>
      </c>
    </row>
    <row r="171" s="2" customFormat="1">
      <c r="A171" s="40"/>
      <c r="B171" s="41"/>
      <c r="C171" s="42"/>
      <c r="D171" s="221" t="s">
        <v>160</v>
      </c>
      <c r="E171" s="42"/>
      <c r="F171" s="222" t="s">
        <v>2073</v>
      </c>
      <c r="G171" s="42"/>
      <c r="H171" s="42"/>
      <c r="I171" s="223"/>
      <c r="J171" s="42"/>
      <c r="K171" s="42"/>
      <c r="L171" s="46"/>
      <c r="M171" s="224"/>
      <c r="N171" s="225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160</v>
      </c>
      <c r="AU171" s="19" t="s">
        <v>81</v>
      </c>
    </row>
    <row r="172" s="2" customFormat="1">
      <c r="A172" s="40"/>
      <c r="B172" s="41"/>
      <c r="C172" s="42"/>
      <c r="D172" s="221" t="s">
        <v>671</v>
      </c>
      <c r="E172" s="42"/>
      <c r="F172" s="272" t="s">
        <v>2071</v>
      </c>
      <c r="G172" s="42"/>
      <c r="H172" s="42"/>
      <c r="I172" s="223"/>
      <c r="J172" s="42"/>
      <c r="K172" s="42"/>
      <c r="L172" s="46"/>
      <c r="M172" s="224"/>
      <c r="N172" s="225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671</v>
      </c>
      <c r="AU172" s="19" t="s">
        <v>81</v>
      </c>
    </row>
    <row r="173" s="13" customFormat="1">
      <c r="A173" s="13"/>
      <c r="B173" s="228"/>
      <c r="C173" s="229"/>
      <c r="D173" s="221" t="s">
        <v>164</v>
      </c>
      <c r="E173" s="229"/>
      <c r="F173" s="231" t="s">
        <v>2074</v>
      </c>
      <c r="G173" s="229"/>
      <c r="H173" s="232">
        <v>2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8" t="s">
        <v>164</v>
      </c>
      <c r="AU173" s="238" t="s">
        <v>81</v>
      </c>
      <c r="AV173" s="13" t="s">
        <v>81</v>
      </c>
      <c r="AW173" s="13" t="s">
        <v>4</v>
      </c>
      <c r="AX173" s="13" t="s">
        <v>79</v>
      </c>
      <c r="AY173" s="238" t="s">
        <v>152</v>
      </c>
    </row>
    <row r="174" s="12" customFormat="1" ht="22.8" customHeight="1">
      <c r="A174" s="12"/>
      <c r="B174" s="191"/>
      <c r="C174" s="192"/>
      <c r="D174" s="193" t="s">
        <v>70</v>
      </c>
      <c r="E174" s="205" t="s">
        <v>1458</v>
      </c>
      <c r="F174" s="205" t="s">
        <v>1459</v>
      </c>
      <c r="G174" s="192"/>
      <c r="H174" s="192"/>
      <c r="I174" s="195"/>
      <c r="J174" s="206">
        <f>BK174</f>
        <v>0</v>
      </c>
      <c r="K174" s="192"/>
      <c r="L174" s="197"/>
      <c r="M174" s="198"/>
      <c r="N174" s="199"/>
      <c r="O174" s="199"/>
      <c r="P174" s="200">
        <f>SUM(P175:P178)</f>
        <v>0</v>
      </c>
      <c r="Q174" s="199"/>
      <c r="R174" s="200">
        <f>SUM(R175:R178)</f>
        <v>0</v>
      </c>
      <c r="S174" s="199"/>
      <c r="T174" s="201">
        <f>SUM(T175:T178)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2" t="s">
        <v>81</v>
      </c>
      <c r="AT174" s="203" t="s">
        <v>70</v>
      </c>
      <c r="AU174" s="203" t="s">
        <v>79</v>
      </c>
      <c r="AY174" s="202" t="s">
        <v>152</v>
      </c>
      <c r="BK174" s="204">
        <f>SUM(BK175:BK178)</f>
        <v>0</v>
      </c>
    </row>
    <row r="175" s="2" customFormat="1" ht="16.5" customHeight="1">
      <c r="A175" s="40"/>
      <c r="B175" s="41"/>
      <c r="C175" s="207" t="s">
        <v>360</v>
      </c>
      <c r="D175" s="207" t="s">
        <v>154</v>
      </c>
      <c r="E175" s="208" t="s">
        <v>2075</v>
      </c>
      <c r="F175" s="209" t="s">
        <v>2076</v>
      </c>
      <c r="G175" s="210" t="s">
        <v>237</v>
      </c>
      <c r="H175" s="211">
        <v>145</v>
      </c>
      <c r="I175" s="212"/>
      <c r="J175" s="213">
        <f>ROUND(I175*H175,2)</f>
        <v>0</v>
      </c>
      <c r="K175" s="214"/>
      <c r="L175" s="46"/>
      <c r="M175" s="215" t="s">
        <v>19</v>
      </c>
      <c r="N175" s="216" t="s">
        <v>42</v>
      </c>
      <c r="O175" s="86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9" t="s">
        <v>264</v>
      </c>
      <c r="AT175" s="219" t="s">
        <v>154</v>
      </c>
      <c r="AU175" s="219" t="s">
        <v>81</v>
      </c>
      <c r="AY175" s="19" t="s">
        <v>152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9" t="s">
        <v>79</v>
      </c>
      <c r="BK175" s="220">
        <f>ROUND(I175*H175,2)</f>
        <v>0</v>
      </c>
      <c r="BL175" s="19" t="s">
        <v>264</v>
      </c>
      <c r="BM175" s="219" t="s">
        <v>2077</v>
      </c>
    </row>
    <row r="176" s="2" customFormat="1">
      <c r="A176" s="40"/>
      <c r="B176" s="41"/>
      <c r="C176" s="42"/>
      <c r="D176" s="221" t="s">
        <v>160</v>
      </c>
      <c r="E176" s="42"/>
      <c r="F176" s="222" t="s">
        <v>2076</v>
      </c>
      <c r="G176" s="42"/>
      <c r="H176" s="42"/>
      <c r="I176" s="223"/>
      <c r="J176" s="42"/>
      <c r="K176" s="42"/>
      <c r="L176" s="46"/>
      <c r="M176" s="224"/>
      <c r="N176" s="225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160</v>
      </c>
      <c r="AU176" s="19" t="s">
        <v>81</v>
      </c>
    </row>
    <row r="177" s="2" customFormat="1" ht="16.5" customHeight="1">
      <c r="A177" s="40"/>
      <c r="B177" s="41"/>
      <c r="C177" s="207" t="s">
        <v>368</v>
      </c>
      <c r="D177" s="207" t="s">
        <v>154</v>
      </c>
      <c r="E177" s="208" t="s">
        <v>2078</v>
      </c>
      <c r="F177" s="209" t="s">
        <v>2079</v>
      </c>
      <c r="G177" s="210" t="s">
        <v>237</v>
      </c>
      <c r="H177" s="211">
        <v>55</v>
      </c>
      <c r="I177" s="212"/>
      <c r="J177" s="213">
        <f>ROUND(I177*H177,2)</f>
        <v>0</v>
      </c>
      <c r="K177" s="214"/>
      <c r="L177" s="46"/>
      <c r="M177" s="215" t="s">
        <v>19</v>
      </c>
      <c r="N177" s="216" t="s">
        <v>42</v>
      </c>
      <c r="O177" s="86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9" t="s">
        <v>264</v>
      </c>
      <c r="AT177" s="219" t="s">
        <v>154</v>
      </c>
      <c r="AU177" s="219" t="s">
        <v>81</v>
      </c>
      <c r="AY177" s="19" t="s">
        <v>152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9" t="s">
        <v>79</v>
      </c>
      <c r="BK177" s="220">
        <f>ROUND(I177*H177,2)</f>
        <v>0</v>
      </c>
      <c r="BL177" s="19" t="s">
        <v>264</v>
      </c>
      <c r="BM177" s="219" t="s">
        <v>2080</v>
      </c>
    </row>
    <row r="178" s="2" customFormat="1">
      <c r="A178" s="40"/>
      <c r="B178" s="41"/>
      <c r="C178" s="42"/>
      <c r="D178" s="221" t="s">
        <v>160</v>
      </c>
      <c r="E178" s="42"/>
      <c r="F178" s="222" t="s">
        <v>2079</v>
      </c>
      <c r="G178" s="42"/>
      <c r="H178" s="42"/>
      <c r="I178" s="223"/>
      <c r="J178" s="42"/>
      <c r="K178" s="42"/>
      <c r="L178" s="46"/>
      <c r="M178" s="224"/>
      <c r="N178" s="225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160</v>
      </c>
      <c r="AU178" s="19" t="s">
        <v>81</v>
      </c>
    </row>
    <row r="179" s="12" customFormat="1" ht="22.8" customHeight="1">
      <c r="A179" s="12"/>
      <c r="B179" s="191"/>
      <c r="C179" s="192"/>
      <c r="D179" s="193" t="s">
        <v>70</v>
      </c>
      <c r="E179" s="205" t="s">
        <v>2081</v>
      </c>
      <c r="F179" s="205" t="s">
        <v>2082</v>
      </c>
      <c r="G179" s="192"/>
      <c r="H179" s="192"/>
      <c r="I179" s="195"/>
      <c r="J179" s="206">
        <f>BK179</f>
        <v>0</v>
      </c>
      <c r="K179" s="192"/>
      <c r="L179" s="197"/>
      <c r="M179" s="198"/>
      <c r="N179" s="199"/>
      <c r="O179" s="199"/>
      <c r="P179" s="200">
        <f>SUM(P180:P184)</f>
        <v>0</v>
      </c>
      <c r="Q179" s="199"/>
      <c r="R179" s="200">
        <f>SUM(R180:R184)</f>
        <v>0</v>
      </c>
      <c r="S179" s="199"/>
      <c r="T179" s="201">
        <f>SUM(T180:T184)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2" t="s">
        <v>79</v>
      </c>
      <c r="AT179" s="203" t="s">
        <v>70</v>
      </c>
      <c r="AU179" s="203" t="s">
        <v>79</v>
      </c>
      <c r="AY179" s="202" t="s">
        <v>152</v>
      </c>
      <c r="BK179" s="204">
        <f>SUM(BK180:BK184)</f>
        <v>0</v>
      </c>
    </row>
    <row r="180" s="2" customFormat="1" ht="16.5" customHeight="1">
      <c r="A180" s="40"/>
      <c r="B180" s="41"/>
      <c r="C180" s="207" t="s">
        <v>374</v>
      </c>
      <c r="D180" s="207" t="s">
        <v>154</v>
      </c>
      <c r="E180" s="208" t="s">
        <v>2083</v>
      </c>
      <c r="F180" s="209" t="s">
        <v>2084</v>
      </c>
      <c r="G180" s="210" t="s">
        <v>2085</v>
      </c>
      <c r="H180" s="211">
        <v>1</v>
      </c>
      <c r="I180" s="212"/>
      <c r="J180" s="213">
        <f>ROUND(I180*H180,2)</f>
        <v>0</v>
      </c>
      <c r="K180" s="214"/>
      <c r="L180" s="46"/>
      <c r="M180" s="215" t="s">
        <v>19</v>
      </c>
      <c r="N180" s="216" t="s">
        <v>42</v>
      </c>
      <c r="O180" s="86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9" t="s">
        <v>158</v>
      </c>
      <c r="AT180" s="219" t="s">
        <v>154</v>
      </c>
      <c r="AU180" s="219" t="s">
        <v>81</v>
      </c>
      <c r="AY180" s="19" t="s">
        <v>152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9" t="s">
        <v>79</v>
      </c>
      <c r="BK180" s="220">
        <f>ROUND(I180*H180,2)</f>
        <v>0</v>
      </c>
      <c r="BL180" s="19" t="s">
        <v>158</v>
      </c>
      <c r="BM180" s="219" t="s">
        <v>2086</v>
      </c>
    </row>
    <row r="181" s="2" customFormat="1">
      <c r="A181" s="40"/>
      <c r="B181" s="41"/>
      <c r="C181" s="42"/>
      <c r="D181" s="221" t="s">
        <v>160</v>
      </c>
      <c r="E181" s="42"/>
      <c r="F181" s="222" t="s">
        <v>2084</v>
      </c>
      <c r="G181" s="42"/>
      <c r="H181" s="42"/>
      <c r="I181" s="223"/>
      <c r="J181" s="42"/>
      <c r="K181" s="42"/>
      <c r="L181" s="46"/>
      <c r="M181" s="224"/>
      <c r="N181" s="225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160</v>
      </c>
      <c r="AU181" s="19" t="s">
        <v>81</v>
      </c>
    </row>
    <row r="182" s="2" customFormat="1" ht="16.5" customHeight="1">
      <c r="A182" s="40"/>
      <c r="B182" s="41"/>
      <c r="C182" s="207" t="s">
        <v>381</v>
      </c>
      <c r="D182" s="207" t="s">
        <v>154</v>
      </c>
      <c r="E182" s="208" t="s">
        <v>2087</v>
      </c>
      <c r="F182" s="209" t="s">
        <v>2088</v>
      </c>
      <c r="G182" s="210" t="s">
        <v>2085</v>
      </c>
      <c r="H182" s="211">
        <v>2</v>
      </c>
      <c r="I182" s="212"/>
      <c r="J182" s="213">
        <f>ROUND(I182*H182,2)</f>
        <v>0</v>
      </c>
      <c r="K182" s="214"/>
      <c r="L182" s="46"/>
      <c r="M182" s="215" t="s">
        <v>19</v>
      </c>
      <c r="N182" s="216" t="s">
        <v>42</v>
      </c>
      <c r="O182" s="86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9" t="s">
        <v>158</v>
      </c>
      <c r="AT182" s="219" t="s">
        <v>154</v>
      </c>
      <c r="AU182" s="219" t="s">
        <v>81</v>
      </c>
      <c r="AY182" s="19" t="s">
        <v>152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9" t="s">
        <v>79</v>
      </c>
      <c r="BK182" s="220">
        <f>ROUND(I182*H182,2)</f>
        <v>0</v>
      </c>
      <c r="BL182" s="19" t="s">
        <v>158</v>
      </c>
      <c r="BM182" s="219" t="s">
        <v>2089</v>
      </c>
    </row>
    <row r="183" s="2" customFormat="1">
      <c r="A183" s="40"/>
      <c r="B183" s="41"/>
      <c r="C183" s="42"/>
      <c r="D183" s="221" t="s">
        <v>160</v>
      </c>
      <c r="E183" s="42"/>
      <c r="F183" s="222" t="s">
        <v>2088</v>
      </c>
      <c r="G183" s="42"/>
      <c r="H183" s="42"/>
      <c r="I183" s="223"/>
      <c r="J183" s="42"/>
      <c r="K183" s="42"/>
      <c r="L183" s="46"/>
      <c r="M183" s="224"/>
      <c r="N183" s="225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160</v>
      </c>
      <c r="AU183" s="19" t="s">
        <v>81</v>
      </c>
    </row>
    <row r="184" s="2" customFormat="1">
      <c r="A184" s="40"/>
      <c r="B184" s="41"/>
      <c r="C184" s="42"/>
      <c r="D184" s="221" t="s">
        <v>671</v>
      </c>
      <c r="E184" s="42"/>
      <c r="F184" s="272" t="s">
        <v>2090</v>
      </c>
      <c r="G184" s="42"/>
      <c r="H184" s="42"/>
      <c r="I184" s="223"/>
      <c r="J184" s="42"/>
      <c r="K184" s="42"/>
      <c r="L184" s="46"/>
      <c r="M184" s="224"/>
      <c r="N184" s="225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671</v>
      </c>
      <c r="AU184" s="19" t="s">
        <v>81</v>
      </c>
    </row>
    <row r="185" s="12" customFormat="1" ht="22.8" customHeight="1">
      <c r="A185" s="12"/>
      <c r="B185" s="191"/>
      <c r="C185" s="192"/>
      <c r="D185" s="193" t="s">
        <v>70</v>
      </c>
      <c r="E185" s="205" t="s">
        <v>2091</v>
      </c>
      <c r="F185" s="205" t="s">
        <v>2092</v>
      </c>
      <c r="G185" s="192"/>
      <c r="H185" s="192"/>
      <c r="I185" s="195"/>
      <c r="J185" s="206">
        <f>BK185</f>
        <v>0</v>
      </c>
      <c r="K185" s="192"/>
      <c r="L185" s="197"/>
      <c r="M185" s="198"/>
      <c r="N185" s="199"/>
      <c r="O185" s="199"/>
      <c r="P185" s="200">
        <f>SUM(P186:P188)</f>
        <v>0</v>
      </c>
      <c r="Q185" s="199"/>
      <c r="R185" s="200">
        <f>SUM(R186:R188)</f>
        <v>0</v>
      </c>
      <c r="S185" s="199"/>
      <c r="T185" s="201">
        <f>SUM(T186:T188)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2" t="s">
        <v>79</v>
      </c>
      <c r="AT185" s="203" t="s">
        <v>70</v>
      </c>
      <c r="AU185" s="203" t="s">
        <v>79</v>
      </c>
      <c r="AY185" s="202" t="s">
        <v>152</v>
      </c>
      <c r="BK185" s="204">
        <f>SUM(BK186:BK188)</f>
        <v>0</v>
      </c>
    </row>
    <row r="186" s="2" customFormat="1" ht="16.5" customHeight="1">
      <c r="A186" s="40"/>
      <c r="B186" s="41"/>
      <c r="C186" s="207" t="s">
        <v>387</v>
      </c>
      <c r="D186" s="207" t="s">
        <v>154</v>
      </c>
      <c r="E186" s="208" t="s">
        <v>2093</v>
      </c>
      <c r="F186" s="209" t="s">
        <v>2094</v>
      </c>
      <c r="G186" s="210" t="s">
        <v>2085</v>
      </c>
      <c r="H186" s="211">
        <v>8</v>
      </c>
      <c r="I186" s="212"/>
      <c r="J186" s="213">
        <f>ROUND(I186*H186,2)</f>
        <v>0</v>
      </c>
      <c r="K186" s="214"/>
      <c r="L186" s="46"/>
      <c r="M186" s="215" t="s">
        <v>19</v>
      </c>
      <c r="N186" s="216" t="s">
        <v>42</v>
      </c>
      <c r="O186" s="86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9" t="s">
        <v>158</v>
      </c>
      <c r="AT186" s="219" t="s">
        <v>154</v>
      </c>
      <c r="AU186" s="219" t="s">
        <v>81</v>
      </c>
      <c r="AY186" s="19" t="s">
        <v>152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9" t="s">
        <v>79</v>
      </c>
      <c r="BK186" s="220">
        <f>ROUND(I186*H186,2)</f>
        <v>0</v>
      </c>
      <c r="BL186" s="19" t="s">
        <v>158</v>
      </c>
      <c r="BM186" s="219" t="s">
        <v>2095</v>
      </c>
    </row>
    <row r="187" s="2" customFormat="1">
      <c r="A187" s="40"/>
      <c r="B187" s="41"/>
      <c r="C187" s="42"/>
      <c r="D187" s="221" t="s">
        <v>160</v>
      </c>
      <c r="E187" s="42"/>
      <c r="F187" s="222" t="s">
        <v>2094</v>
      </c>
      <c r="G187" s="42"/>
      <c r="H187" s="42"/>
      <c r="I187" s="223"/>
      <c r="J187" s="42"/>
      <c r="K187" s="42"/>
      <c r="L187" s="46"/>
      <c r="M187" s="224"/>
      <c r="N187" s="22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160</v>
      </c>
      <c r="AU187" s="19" t="s">
        <v>81</v>
      </c>
    </row>
    <row r="188" s="2" customFormat="1">
      <c r="A188" s="40"/>
      <c r="B188" s="41"/>
      <c r="C188" s="42"/>
      <c r="D188" s="221" t="s">
        <v>671</v>
      </c>
      <c r="E188" s="42"/>
      <c r="F188" s="272" t="s">
        <v>2096</v>
      </c>
      <c r="G188" s="42"/>
      <c r="H188" s="42"/>
      <c r="I188" s="223"/>
      <c r="J188" s="42"/>
      <c r="K188" s="42"/>
      <c r="L188" s="46"/>
      <c r="M188" s="224"/>
      <c r="N188" s="225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671</v>
      </c>
      <c r="AU188" s="19" t="s">
        <v>81</v>
      </c>
    </row>
    <row r="189" s="12" customFormat="1" ht="22.8" customHeight="1">
      <c r="A189" s="12"/>
      <c r="B189" s="191"/>
      <c r="C189" s="192"/>
      <c r="D189" s="193" t="s">
        <v>70</v>
      </c>
      <c r="E189" s="205" t="s">
        <v>2097</v>
      </c>
      <c r="F189" s="205" t="s">
        <v>2098</v>
      </c>
      <c r="G189" s="192"/>
      <c r="H189" s="192"/>
      <c r="I189" s="195"/>
      <c r="J189" s="206">
        <f>BK189</f>
        <v>0</v>
      </c>
      <c r="K189" s="192"/>
      <c r="L189" s="197"/>
      <c r="M189" s="198"/>
      <c r="N189" s="199"/>
      <c r="O189" s="199"/>
      <c r="P189" s="200">
        <f>SUM(P190:P192)</f>
        <v>0</v>
      </c>
      <c r="Q189" s="199"/>
      <c r="R189" s="200">
        <f>SUM(R190:R192)</f>
        <v>0</v>
      </c>
      <c r="S189" s="199"/>
      <c r="T189" s="201">
        <f>SUM(T190:T192)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2" t="s">
        <v>79</v>
      </c>
      <c r="AT189" s="203" t="s">
        <v>70</v>
      </c>
      <c r="AU189" s="203" t="s">
        <v>79</v>
      </c>
      <c r="AY189" s="202" t="s">
        <v>152</v>
      </c>
      <c r="BK189" s="204">
        <f>SUM(BK190:BK192)</f>
        <v>0</v>
      </c>
    </row>
    <row r="190" s="2" customFormat="1" ht="16.5" customHeight="1">
      <c r="A190" s="40"/>
      <c r="B190" s="41"/>
      <c r="C190" s="207" t="s">
        <v>393</v>
      </c>
      <c r="D190" s="207" t="s">
        <v>154</v>
      </c>
      <c r="E190" s="208" t="s">
        <v>2099</v>
      </c>
      <c r="F190" s="209" t="s">
        <v>2100</v>
      </c>
      <c r="G190" s="210" t="s">
        <v>2085</v>
      </c>
      <c r="H190" s="211">
        <v>17</v>
      </c>
      <c r="I190" s="212"/>
      <c r="J190" s="213">
        <f>ROUND(I190*H190,2)</f>
        <v>0</v>
      </c>
      <c r="K190" s="214"/>
      <c r="L190" s="46"/>
      <c r="M190" s="215" t="s">
        <v>19</v>
      </c>
      <c r="N190" s="216" t="s">
        <v>42</v>
      </c>
      <c r="O190" s="86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9" t="s">
        <v>158</v>
      </c>
      <c r="AT190" s="219" t="s">
        <v>154</v>
      </c>
      <c r="AU190" s="219" t="s">
        <v>81</v>
      </c>
      <c r="AY190" s="19" t="s">
        <v>152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9" t="s">
        <v>79</v>
      </c>
      <c r="BK190" s="220">
        <f>ROUND(I190*H190,2)</f>
        <v>0</v>
      </c>
      <c r="BL190" s="19" t="s">
        <v>158</v>
      </c>
      <c r="BM190" s="219" t="s">
        <v>2101</v>
      </c>
    </row>
    <row r="191" s="2" customFormat="1">
      <c r="A191" s="40"/>
      <c r="B191" s="41"/>
      <c r="C191" s="42"/>
      <c r="D191" s="221" t="s">
        <v>160</v>
      </c>
      <c r="E191" s="42"/>
      <c r="F191" s="222" t="s">
        <v>2100</v>
      </c>
      <c r="G191" s="42"/>
      <c r="H191" s="42"/>
      <c r="I191" s="223"/>
      <c r="J191" s="42"/>
      <c r="K191" s="42"/>
      <c r="L191" s="46"/>
      <c r="M191" s="224"/>
      <c r="N191" s="225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160</v>
      </c>
      <c r="AU191" s="19" t="s">
        <v>81</v>
      </c>
    </row>
    <row r="192" s="2" customFormat="1">
      <c r="A192" s="40"/>
      <c r="B192" s="41"/>
      <c r="C192" s="42"/>
      <c r="D192" s="221" t="s">
        <v>671</v>
      </c>
      <c r="E192" s="42"/>
      <c r="F192" s="272" t="s">
        <v>2102</v>
      </c>
      <c r="G192" s="42"/>
      <c r="H192" s="42"/>
      <c r="I192" s="223"/>
      <c r="J192" s="42"/>
      <c r="K192" s="42"/>
      <c r="L192" s="46"/>
      <c r="M192" s="224"/>
      <c r="N192" s="225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671</v>
      </c>
      <c r="AU192" s="19" t="s">
        <v>81</v>
      </c>
    </row>
    <row r="193" s="12" customFormat="1" ht="22.8" customHeight="1">
      <c r="A193" s="12"/>
      <c r="B193" s="191"/>
      <c r="C193" s="192"/>
      <c r="D193" s="193" t="s">
        <v>70</v>
      </c>
      <c r="E193" s="205" t="s">
        <v>2103</v>
      </c>
      <c r="F193" s="205" t="s">
        <v>2104</v>
      </c>
      <c r="G193" s="192"/>
      <c r="H193" s="192"/>
      <c r="I193" s="195"/>
      <c r="J193" s="206">
        <f>BK193</f>
        <v>0</v>
      </c>
      <c r="K193" s="192"/>
      <c r="L193" s="197"/>
      <c r="M193" s="198"/>
      <c r="N193" s="199"/>
      <c r="O193" s="199"/>
      <c r="P193" s="200">
        <f>SUM(P194:P198)</f>
        <v>0</v>
      </c>
      <c r="Q193" s="199"/>
      <c r="R193" s="200">
        <f>SUM(R194:R198)</f>
        <v>0</v>
      </c>
      <c r="S193" s="199"/>
      <c r="T193" s="201">
        <f>SUM(T194:T198)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2" t="s">
        <v>79</v>
      </c>
      <c r="AT193" s="203" t="s">
        <v>70</v>
      </c>
      <c r="AU193" s="203" t="s">
        <v>79</v>
      </c>
      <c r="AY193" s="202" t="s">
        <v>152</v>
      </c>
      <c r="BK193" s="204">
        <f>SUM(BK194:BK198)</f>
        <v>0</v>
      </c>
    </row>
    <row r="194" s="2" customFormat="1" ht="16.5" customHeight="1">
      <c r="A194" s="40"/>
      <c r="B194" s="41"/>
      <c r="C194" s="207" t="s">
        <v>401</v>
      </c>
      <c r="D194" s="207" t="s">
        <v>154</v>
      </c>
      <c r="E194" s="208" t="s">
        <v>2105</v>
      </c>
      <c r="F194" s="209" t="s">
        <v>2106</v>
      </c>
      <c r="G194" s="210" t="s">
        <v>2085</v>
      </c>
      <c r="H194" s="211">
        <v>68</v>
      </c>
      <c r="I194" s="212"/>
      <c r="J194" s="213">
        <f>ROUND(I194*H194,2)</f>
        <v>0</v>
      </c>
      <c r="K194" s="214"/>
      <c r="L194" s="46"/>
      <c r="M194" s="215" t="s">
        <v>19</v>
      </c>
      <c r="N194" s="216" t="s">
        <v>42</v>
      </c>
      <c r="O194" s="86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9" t="s">
        <v>158</v>
      </c>
      <c r="AT194" s="219" t="s">
        <v>154</v>
      </c>
      <c r="AU194" s="219" t="s">
        <v>81</v>
      </c>
      <c r="AY194" s="19" t="s">
        <v>152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9" t="s">
        <v>79</v>
      </c>
      <c r="BK194" s="220">
        <f>ROUND(I194*H194,2)</f>
        <v>0</v>
      </c>
      <c r="BL194" s="19" t="s">
        <v>158</v>
      </c>
      <c r="BM194" s="219" t="s">
        <v>2107</v>
      </c>
    </row>
    <row r="195" s="2" customFormat="1">
      <c r="A195" s="40"/>
      <c r="B195" s="41"/>
      <c r="C195" s="42"/>
      <c r="D195" s="221" t="s">
        <v>160</v>
      </c>
      <c r="E195" s="42"/>
      <c r="F195" s="222" t="s">
        <v>2106</v>
      </c>
      <c r="G195" s="42"/>
      <c r="H195" s="42"/>
      <c r="I195" s="223"/>
      <c r="J195" s="42"/>
      <c r="K195" s="42"/>
      <c r="L195" s="46"/>
      <c r="M195" s="224"/>
      <c r="N195" s="225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160</v>
      </c>
      <c r="AU195" s="19" t="s">
        <v>81</v>
      </c>
    </row>
    <row r="196" s="2" customFormat="1">
      <c r="A196" s="40"/>
      <c r="B196" s="41"/>
      <c r="C196" s="42"/>
      <c r="D196" s="221" t="s">
        <v>671</v>
      </c>
      <c r="E196" s="42"/>
      <c r="F196" s="272" t="s">
        <v>2108</v>
      </c>
      <c r="G196" s="42"/>
      <c r="H196" s="42"/>
      <c r="I196" s="223"/>
      <c r="J196" s="42"/>
      <c r="K196" s="42"/>
      <c r="L196" s="46"/>
      <c r="M196" s="224"/>
      <c r="N196" s="225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671</v>
      </c>
      <c r="AU196" s="19" t="s">
        <v>81</v>
      </c>
    </row>
    <row r="197" s="2" customFormat="1" ht="16.5" customHeight="1">
      <c r="A197" s="40"/>
      <c r="B197" s="41"/>
      <c r="C197" s="207" t="s">
        <v>406</v>
      </c>
      <c r="D197" s="207" t="s">
        <v>154</v>
      </c>
      <c r="E197" s="208" t="s">
        <v>2109</v>
      </c>
      <c r="F197" s="209" t="s">
        <v>2110</v>
      </c>
      <c r="G197" s="210" t="s">
        <v>1976</v>
      </c>
      <c r="H197" s="211">
        <v>1</v>
      </c>
      <c r="I197" s="212"/>
      <c r="J197" s="213">
        <f>ROUND(I197*H197,2)</f>
        <v>0</v>
      </c>
      <c r="K197" s="214"/>
      <c r="L197" s="46"/>
      <c r="M197" s="215" t="s">
        <v>19</v>
      </c>
      <c r="N197" s="216" t="s">
        <v>42</v>
      </c>
      <c r="O197" s="86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9" t="s">
        <v>158</v>
      </c>
      <c r="AT197" s="219" t="s">
        <v>154</v>
      </c>
      <c r="AU197" s="219" t="s">
        <v>81</v>
      </c>
      <c r="AY197" s="19" t="s">
        <v>152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9" t="s">
        <v>79</v>
      </c>
      <c r="BK197" s="220">
        <f>ROUND(I197*H197,2)</f>
        <v>0</v>
      </c>
      <c r="BL197" s="19" t="s">
        <v>158</v>
      </c>
      <c r="BM197" s="219" t="s">
        <v>2111</v>
      </c>
    </row>
    <row r="198" s="2" customFormat="1">
      <c r="A198" s="40"/>
      <c r="B198" s="41"/>
      <c r="C198" s="42"/>
      <c r="D198" s="221" t="s">
        <v>160</v>
      </c>
      <c r="E198" s="42"/>
      <c r="F198" s="222" t="s">
        <v>2110</v>
      </c>
      <c r="G198" s="42"/>
      <c r="H198" s="42"/>
      <c r="I198" s="223"/>
      <c r="J198" s="42"/>
      <c r="K198" s="42"/>
      <c r="L198" s="46"/>
      <c r="M198" s="287"/>
      <c r="N198" s="288"/>
      <c r="O198" s="289"/>
      <c r="P198" s="289"/>
      <c r="Q198" s="289"/>
      <c r="R198" s="289"/>
      <c r="S198" s="289"/>
      <c r="T198" s="29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160</v>
      </c>
      <c r="AU198" s="19" t="s">
        <v>81</v>
      </c>
    </row>
    <row r="199" s="2" customFormat="1" ht="6.96" customHeight="1">
      <c r="A199" s="40"/>
      <c r="B199" s="61"/>
      <c r="C199" s="62"/>
      <c r="D199" s="62"/>
      <c r="E199" s="62"/>
      <c r="F199" s="62"/>
      <c r="G199" s="62"/>
      <c r="H199" s="62"/>
      <c r="I199" s="62"/>
      <c r="J199" s="62"/>
      <c r="K199" s="62"/>
      <c r="L199" s="46"/>
      <c r="M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</row>
  </sheetData>
  <sheetProtection sheet="1" autoFilter="0" formatColumns="0" formatRows="0" objects="1" scenarios="1" spinCount="100000" saltValue="C2ElgRcJ7nyjeDSK3SEw5BZdXXMsCmjvpY88zWeYsqauwhJnLAdlzhG2NNKhB5sTJz6WMub5BoeF1736KLJP0w==" hashValue="icDvXOcL7/9fnUWpkp0GFIClhFbPILgagpObVWkcYP81GIq/5NFb0pJrS/8veXJOVVggbHvOtL0fUJXqJ4OLiA==" algorithmName="SHA-512" password="CC35"/>
  <autoFilter ref="C91:K198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Správní budova VD Plumlov-rekonstrukce zázemí pro dělníky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2112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20. 12. 2017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ROUND((SUM(BE90:BE319)),  2)</f>
        <v>0</v>
      </c>
      <c r="G33" s="40"/>
      <c r="H33" s="40"/>
      <c r="I33" s="150">
        <v>0.20999999999999999</v>
      </c>
      <c r="J33" s="149">
        <f>ROUND(((SUM(BE90:BE319))*I33),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ROUND((SUM(BF90:BF319)),  2)</f>
        <v>0</v>
      </c>
      <c r="G34" s="40"/>
      <c r="H34" s="40"/>
      <c r="I34" s="150">
        <v>0.14999999999999999</v>
      </c>
      <c r="J34" s="149">
        <f>ROUND(((SUM(BF90:BF319))*I34),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ROUND((SUM(BG90:BG319)),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ROUND((SUM(BH90:BH319)),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ROUND((SUM(BI90:BI319)),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Správní budova VD Plumlov-rekonstrukce zázemí pro dělníky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04 - Elektroinstalace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Plumlov</v>
      </c>
      <c r="G52" s="42"/>
      <c r="H52" s="42"/>
      <c r="I52" s="34" t="s">
        <v>23</v>
      </c>
      <c r="J52" s="74" t="str">
        <f>IF(J12="","",J12)</f>
        <v>20. 12. 2017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Povodí Moravy s.p. Dřevařská 932/11,Brno</v>
      </c>
      <c r="G54" s="42"/>
      <c r="H54" s="42"/>
      <c r="I54" s="34" t="s">
        <v>31</v>
      </c>
      <c r="J54" s="38" t="str">
        <f>E21</f>
        <v>ing.arch.Lukáš Doubrava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122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2113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2114</v>
      </c>
      <c r="E62" s="176"/>
      <c r="F62" s="176"/>
      <c r="G62" s="176"/>
      <c r="H62" s="176"/>
      <c r="I62" s="176"/>
      <c r="J62" s="177">
        <f>J269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2115</v>
      </c>
      <c r="E63" s="176"/>
      <c r="F63" s="176"/>
      <c r="G63" s="176"/>
      <c r="H63" s="176"/>
      <c r="I63" s="176"/>
      <c r="J63" s="177">
        <f>J270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2116</v>
      </c>
      <c r="E64" s="170"/>
      <c r="F64" s="170"/>
      <c r="G64" s="170"/>
      <c r="H64" s="170"/>
      <c r="I64" s="170"/>
      <c r="J64" s="171">
        <f>J275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2117</v>
      </c>
      <c r="E65" s="176"/>
      <c r="F65" s="176"/>
      <c r="G65" s="176"/>
      <c r="H65" s="176"/>
      <c r="I65" s="176"/>
      <c r="J65" s="177">
        <f>J276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2118</v>
      </c>
      <c r="E66" s="176"/>
      <c r="F66" s="176"/>
      <c r="G66" s="176"/>
      <c r="H66" s="176"/>
      <c r="I66" s="176"/>
      <c r="J66" s="177">
        <f>J279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2119</v>
      </c>
      <c r="E67" s="170"/>
      <c r="F67" s="170"/>
      <c r="G67" s="170"/>
      <c r="H67" s="170"/>
      <c r="I67" s="170"/>
      <c r="J67" s="171">
        <f>J300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7"/>
      <c r="C68" s="168"/>
      <c r="D68" s="169" t="s">
        <v>2120</v>
      </c>
      <c r="E68" s="170"/>
      <c r="F68" s="170"/>
      <c r="G68" s="170"/>
      <c r="H68" s="170"/>
      <c r="I68" s="170"/>
      <c r="J68" s="171">
        <f>J303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67"/>
      <c r="C69" s="168"/>
      <c r="D69" s="169" t="s">
        <v>2121</v>
      </c>
      <c r="E69" s="170"/>
      <c r="F69" s="170"/>
      <c r="G69" s="170"/>
      <c r="H69" s="170"/>
      <c r="I69" s="170"/>
      <c r="J69" s="171">
        <f>J308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67"/>
      <c r="C70" s="168"/>
      <c r="D70" s="169" t="s">
        <v>2122</v>
      </c>
      <c r="E70" s="170"/>
      <c r="F70" s="170"/>
      <c r="G70" s="170"/>
      <c r="H70" s="170"/>
      <c r="I70" s="170"/>
      <c r="J70" s="171">
        <f>J311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137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Správní budova VD Plumlov-rekonstrukce zázemí pro dělníky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99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04 - Elektroinstalace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Plumlov</v>
      </c>
      <c r="G84" s="42"/>
      <c r="H84" s="42"/>
      <c r="I84" s="34" t="s">
        <v>23</v>
      </c>
      <c r="J84" s="74" t="str">
        <f>IF(J12="","",J12)</f>
        <v>20. 12. 2017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25</v>
      </c>
      <c r="D86" s="42"/>
      <c r="E86" s="42"/>
      <c r="F86" s="29" t="str">
        <f>E15</f>
        <v>Povodí Moravy s.p. Dřevařská 932/11,Brno</v>
      </c>
      <c r="G86" s="42"/>
      <c r="H86" s="42"/>
      <c r="I86" s="34" t="s">
        <v>31</v>
      </c>
      <c r="J86" s="38" t="str">
        <f>E21</f>
        <v>ing.arch.Lukáš Doubrava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29</v>
      </c>
      <c r="D87" s="42"/>
      <c r="E87" s="42"/>
      <c r="F87" s="29" t="str">
        <f>IF(E18="","",E18)</f>
        <v>Vyplň údaj</v>
      </c>
      <c r="G87" s="42"/>
      <c r="H87" s="42"/>
      <c r="I87" s="34" t="s">
        <v>34</v>
      </c>
      <c r="J87" s="38" t="str">
        <f>E24</f>
        <v xml:space="preserve"> 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138</v>
      </c>
      <c r="D89" s="182" t="s">
        <v>56</v>
      </c>
      <c r="E89" s="182" t="s">
        <v>52</v>
      </c>
      <c r="F89" s="182" t="s">
        <v>53</v>
      </c>
      <c r="G89" s="182" t="s">
        <v>139</v>
      </c>
      <c r="H89" s="182" t="s">
        <v>140</v>
      </c>
      <c r="I89" s="182" t="s">
        <v>141</v>
      </c>
      <c r="J89" s="183" t="s">
        <v>103</v>
      </c>
      <c r="K89" s="184" t="s">
        <v>142</v>
      </c>
      <c r="L89" s="185"/>
      <c r="M89" s="94" t="s">
        <v>19</v>
      </c>
      <c r="N89" s="95" t="s">
        <v>41</v>
      </c>
      <c r="O89" s="95" t="s">
        <v>143</v>
      </c>
      <c r="P89" s="95" t="s">
        <v>144</v>
      </c>
      <c r="Q89" s="95" t="s">
        <v>145</v>
      </c>
      <c r="R89" s="95" t="s">
        <v>146</v>
      </c>
      <c r="S89" s="95" t="s">
        <v>147</v>
      </c>
      <c r="T89" s="96" t="s">
        <v>148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149</v>
      </c>
      <c r="D90" s="42"/>
      <c r="E90" s="42"/>
      <c r="F90" s="42"/>
      <c r="G90" s="42"/>
      <c r="H90" s="42"/>
      <c r="I90" s="42"/>
      <c r="J90" s="186">
        <f>BK90</f>
        <v>0</v>
      </c>
      <c r="K90" s="42"/>
      <c r="L90" s="46"/>
      <c r="M90" s="97"/>
      <c r="N90" s="187"/>
      <c r="O90" s="98"/>
      <c r="P90" s="188">
        <f>P91+P275+P300+P303+P308+P311</f>
        <v>0</v>
      </c>
      <c r="Q90" s="98"/>
      <c r="R90" s="188">
        <f>R91+R275+R300+R303+R308+R311</f>
        <v>0.56376000000000004</v>
      </c>
      <c r="S90" s="98"/>
      <c r="T90" s="189">
        <f>T91+T275+T300+T303+T308+T311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70</v>
      </c>
      <c r="AU90" s="19" t="s">
        <v>104</v>
      </c>
      <c r="BK90" s="190">
        <f>BK91+BK275+BK300+BK303+BK308+BK311</f>
        <v>0</v>
      </c>
    </row>
    <row r="91" s="12" customFormat="1" ht="25.92" customHeight="1">
      <c r="A91" s="12"/>
      <c r="B91" s="191"/>
      <c r="C91" s="192"/>
      <c r="D91" s="193" t="s">
        <v>70</v>
      </c>
      <c r="E91" s="194" t="s">
        <v>955</v>
      </c>
      <c r="F91" s="194" t="s">
        <v>956</v>
      </c>
      <c r="G91" s="192"/>
      <c r="H91" s="192"/>
      <c r="I91" s="195"/>
      <c r="J91" s="196">
        <f>BK91</f>
        <v>0</v>
      </c>
      <c r="K91" s="192"/>
      <c r="L91" s="197"/>
      <c r="M91" s="198"/>
      <c r="N91" s="199"/>
      <c r="O91" s="199"/>
      <c r="P91" s="200">
        <f>P92+P269+P270</f>
        <v>0</v>
      </c>
      <c r="Q91" s="199"/>
      <c r="R91" s="200">
        <f>R92+R269+R270</f>
        <v>0.27996000000000004</v>
      </c>
      <c r="S91" s="199"/>
      <c r="T91" s="201">
        <f>T92+T269+T270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81</v>
      </c>
      <c r="AT91" s="203" t="s">
        <v>70</v>
      </c>
      <c r="AU91" s="203" t="s">
        <v>71</v>
      </c>
      <c r="AY91" s="202" t="s">
        <v>152</v>
      </c>
      <c r="BK91" s="204">
        <f>BK92+BK269+BK270</f>
        <v>0</v>
      </c>
    </row>
    <row r="92" s="12" customFormat="1" ht="22.8" customHeight="1">
      <c r="A92" s="12"/>
      <c r="B92" s="191"/>
      <c r="C92" s="192"/>
      <c r="D92" s="193" t="s">
        <v>70</v>
      </c>
      <c r="E92" s="205" t="s">
        <v>2123</v>
      </c>
      <c r="F92" s="205" t="s">
        <v>2124</v>
      </c>
      <c r="G92" s="192"/>
      <c r="H92" s="192"/>
      <c r="I92" s="195"/>
      <c r="J92" s="206">
        <f>BK92</f>
        <v>0</v>
      </c>
      <c r="K92" s="192"/>
      <c r="L92" s="197"/>
      <c r="M92" s="198"/>
      <c r="N92" s="199"/>
      <c r="O92" s="199"/>
      <c r="P92" s="200">
        <f>SUM(P93:P268)</f>
        <v>0</v>
      </c>
      <c r="Q92" s="199"/>
      <c r="R92" s="200">
        <f>SUM(R93:R268)</f>
        <v>0.27996000000000004</v>
      </c>
      <c r="S92" s="199"/>
      <c r="T92" s="201">
        <f>SUM(T93:T268)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2" t="s">
        <v>81</v>
      </c>
      <c r="AT92" s="203" t="s">
        <v>70</v>
      </c>
      <c r="AU92" s="203" t="s">
        <v>79</v>
      </c>
      <c r="AY92" s="202" t="s">
        <v>152</v>
      </c>
      <c r="BK92" s="204">
        <f>SUM(BK93:BK268)</f>
        <v>0</v>
      </c>
    </row>
    <row r="93" s="2" customFormat="1" ht="24.15" customHeight="1">
      <c r="A93" s="40"/>
      <c r="B93" s="41"/>
      <c r="C93" s="207" t="s">
        <v>79</v>
      </c>
      <c r="D93" s="207" t="s">
        <v>154</v>
      </c>
      <c r="E93" s="208" t="s">
        <v>2125</v>
      </c>
      <c r="F93" s="209" t="s">
        <v>2126</v>
      </c>
      <c r="G93" s="210" t="s">
        <v>237</v>
      </c>
      <c r="H93" s="211">
        <v>70</v>
      </c>
      <c r="I93" s="212"/>
      <c r="J93" s="213">
        <f>ROUND(I93*H93,2)</f>
        <v>0</v>
      </c>
      <c r="K93" s="214"/>
      <c r="L93" s="46"/>
      <c r="M93" s="215" t="s">
        <v>19</v>
      </c>
      <c r="N93" s="216" t="s">
        <v>42</v>
      </c>
      <c r="O93" s="86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9" t="s">
        <v>264</v>
      </c>
      <c r="AT93" s="219" t="s">
        <v>154</v>
      </c>
      <c r="AU93" s="219" t="s">
        <v>81</v>
      </c>
      <c r="AY93" s="19" t="s">
        <v>152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9" t="s">
        <v>79</v>
      </c>
      <c r="BK93" s="220">
        <f>ROUND(I93*H93,2)</f>
        <v>0</v>
      </c>
      <c r="BL93" s="19" t="s">
        <v>264</v>
      </c>
      <c r="BM93" s="219" t="s">
        <v>2127</v>
      </c>
    </row>
    <row r="94" s="2" customFormat="1">
      <c r="A94" s="40"/>
      <c r="B94" s="41"/>
      <c r="C94" s="42"/>
      <c r="D94" s="221" t="s">
        <v>160</v>
      </c>
      <c r="E94" s="42"/>
      <c r="F94" s="222" t="s">
        <v>2126</v>
      </c>
      <c r="G94" s="42"/>
      <c r="H94" s="42"/>
      <c r="I94" s="223"/>
      <c r="J94" s="42"/>
      <c r="K94" s="42"/>
      <c r="L94" s="46"/>
      <c r="M94" s="224"/>
      <c r="N94" s="22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160</v>
      </c>
      <c r="AU94" s="19" t="s">
        <v>81</v>
      </c>
    </row>
    <row r="95" s="2" customFormat="1" ht="24.15" customHeight="1">
      <c r="A95" s="40"/>
      <c r="B95" s="41"/>
      <c r="C95" s="207" t="s">
        <v>81</v>
      </c>
      <c r="D95" s="207" t="s">
        <v>154</v>
      </c>
      <c r="E95" s="208" t="s">
        <v>2128</v>
      </c>
      <c r="F95" s="209" t="s">
        <v>2129</v>
      </c>
      <c r="G95" s="210" t="s">
        <v>237</v>
      </c>
      <c r="H95" s="211">
        <v>70</v>
      </c>
      <c r="I95" s="212"/>
      <c r="J95" s="213">
        <f>ROUND(I95*H95,2)</f>
        <v>0</v>
      </c>
      <c r="K95" s="214"/>
      <c r="L95" s="46"/>
      <c r="M95" s="215" t="s">
        <v>19</v>
      </c>
      <c r="N95" s="216" t="s">
        <v>42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264</v>
      </c>
      <c r="AT95" s="219" t="s">
        <v>154</v>
      </c>
      <c r="AU95" s="219" t="s">
        <v>81</v>
      </c>
      <c r="AY95" s="19" t="s">
        <v>152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79</v>
      </c>
      <c r="BK95" s="220">
        <f>ROUND(I95*H95,2)</f>
        <v>0</v>
      </c>
      <c r="BL95" s="19" t="s">
        <v>264</v>
      </c>
      <c r="BM95" s="219" t="s">
        <v>2130</v>
      </c>
    </row>
    <row r="96" s="2" customFormat="1">
      <c r="A96" s="40"/>
      <c r="B96" s="41"/>
      <c r="C96" s="42"/>
      <c r="D96" s="221" t="s">
        <v>160</v>
      </c>
      <c r="E96" s="42"/>
      <c r="F96" s="222" t="s">
        <v>2129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160</v>
      </c>
      <c r="AU96" s="19" t="s">
        <v>81</v>
      </c>
    </row>
    <row r="97" s="2" customFormat="1" ht="24.15" customHeight="1">
      <c r="A97" s="40"/>
      <c r="B97" s="41"/>
      <c r="C97" s="207" t="s">
        <v>175</v>
      </c>
      <c r="D97" s="207" t="s">
        <v>154</v>
      </c>
      <c r="E97" s="208" t="s">
        <v>2131</v>
      </c>
      <c r="F97" s="209" t="s">
        <v>2132</v>
      </c>
      <c r="G97" s="210" t="s">
        <v>262</v>
      </c>
      <c r="H97" s="211">
        <v>152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42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264</v>
      </c>
      <c r="AT97" s="219" t="s">
        <v>154</v>
      </c>
      <c r="AU97" s="219" t="s">
        <v>81</v>
      </c>
      <c r="AY97" s="19" t="s">
        <v>152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79</v>
      </c>
      <c r="BK97" s="220">
        <f>ROUND(I97*H97,2)</f>
        <v>0</v>
      </c>
      <c r="BL97" s="19" t="s">
        <v>264</v>
      </c>
      <c r="BM97" s="219" t="s">
        <v>2133</v>
      </c>
    </row>
    <row r="98" s="2" customFormat="1">
      <c r="A98" s="40"/>
      <c r="B98" s="41"/>
      <c r="C98" s="42"/>
      <c r="D98" s="221" t="s">
        <v>160</v>
      </c>
      <c r="E98" s="42"/>
      <c r="F98" s="222" t="s">
        <v>2132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160</v>
      </c>
      <c r="AU98" s="19" t="s">
        <v>81</v>
      </c>
    </row>
    <row r="99" s="2" customFormat="1" ht="24.15" customHeight="1">
      <c r="A99" s="40"/>
      <c r="B99" s="41"/>
      <c r="C99" s="207" t="s">
        <v>158</v>
      </c>
      <c r="D99" s="207" t="s">
        <v>154</v>
      </c>
      <c r="E99" s="208" t="s">
        <v>2134</v>
      </c>
      <c r="F99" s="209" t="s">
        <v>2135</v>
      </c>
      <c r="G99" s="210" t="s">
        <v>262</v>
      </c>
      <c r="H99" s="211">
        <v>140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42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264</v>
      </c>
      <c r="AT99" s="219" t="s">
        <v>154</v>
      </c>
      <c r="AU99" s="219" t="s">
        <v>81</v>
      </c>
      <c r="AY99" s="19" t="s">
        <v>152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79</v>
      </c>
      <c r="BK99" s="220">
        <f>ROUND(I99*H99,2)</f>
        <v>0</v>
      </c>
      <c r="BL99" s="19" t="s">
        <v>264</v>
      </c>
      <c r="BM99" s="219" t="s">
        <v>2136</v>
      </c>
    </row>
    <row r="100" s="2" customFormat="1">
      <c r="A100" s="40"/>
      <c r="B100" s="41"/>
      <c r="C100" s="42"/>
      <c r="D100" s="221" t="s">
        <v>160</v>
      </c>
      <c r="E100" s="42"/>
      <c r="F100" s="222" t="s">
        <v>2135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160</v>
      </c>
      <c r="AU100" s="19" t="s">
        <v>81</v>
      </c>
    </row>
    <row r="101" s="2" customFormat="1" ht="24.15" customHeight="1">
      <c r="A101" s="40"/>
      <c r="B101" s="41"/>
      <c r="C101" s="207" t="s">
        <v>186</v>
      </c>
      <c r="D101" s="207" t="s">
        <v>154</v>
      </c>
      <c r="E101" s="208" t="s">
        <v>2137</v>
      </c>
      <c r="F101" s="209" t="s">
        <v>2138</v>
      </c>
      <c r="G101" s="210" t="s">
        <v>237</v>
      </c>
      <c r="H101" s="211">
        <v>45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42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264</v>
      </c>
      <c r="AT101" s="219" t="s">
        <v>154</v>
      </c>
      <c r="AU101" s="219" t="s">
        <v>81</v>
      </c>
      <c r="AY101" s="19" t="s">
        <v>152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79</v>
      </c>
      <c r="BK101" s="220">
        <f>ROUND(I101*H101,2)</f>
        <v>0</v>
      </c>
      <c r="BL101" s="19" t="s">
        <v>264</v>
      </c>
      <c r="BM101" s="219" t="s">
        <v>2139</v>
      </c>
    </row>
    <row r="102" s="2" customFormat="1">
      <c r="A102" s="40"/>
      <c r="B102" s="41"/>
      <c r="C102" s="42"/>
      <c r="D102" s="221" t="s">
        <v>160</v>
      </c>
      <c r="E102" s="42"/>
      <c r="F102" s="222" t="s">
        <v>2138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160</v>
      </c>
      <c r="AU102" s="19" t="s">
        <v>81</v>
      </c>
    </row>
    <row r="103" s="2" customFormat="1" ht="24.15" customHeight="1">
      <c r="A103" s="40"/>
      <c r="B103" s="41"/>
      <c r="C103" s="207" t="s">
        <v>193</v>
      </c>
      <c r="D103" s="207" t="s">
        <v>154</v>
      </c>
      <c r="E103" s="208" t="s">
        <v>2140</v>
      </c>
      <c r="F103" s="209" t="s">
        <v>2141</v>
      </c>
      <c r="G103" s="210" t="s">
        <v>237</v>
      </c>
      <c r="H103" s="211">
        <v>35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42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264</v>
      </c>
      <c r="AT103" s="219" t="s">
        <v>154</v>
      </c>
      <c r="AU103" s="219" t="s">
        <v>81</v>
      </c>
      <c r="AY103" s="19" t="s">
        <v>152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79</v>
      </c>
      <c r="BK103" s="220">
        <f>ROUND(I103*H103,2)</f>
        <v>0</v>
      </c>
      <c r="BL103" s="19" t="s">
        <v>264</v>
      </c>
      <c r="BM103" s="219" t="s">
        <v>2142</v>
      </c>
    </row>
    <row r="104" s="2" customFormat="1">
      <c r="A104" s="40"/>
      <c r="B104" s="41"/>
      <c r="C104" s="42"/>
      <c r="D104" s="221" t="s">
        <v>160</v>
      </c>
      <c r="E104" s="42"/>
      <c r="F104" s="222" t="s">
        <v>2141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160</v>
      </c>
      <c r="AU104" s="19" t="s">
        <v>81</v>
      </c>
    </row>
    <row r="105" s="2" customFormat="1" ht="24.15" customHeight="1">
      <c r="A105" s="40"/>
      <c r="B105" s="41"/>
      <c r="C105" s="207" t="s">
        <v>199</v>
      </c>
      <c r="D105" s="207" t="s">
        <v>154</v>
      </c>
      <c r="E105" s="208" t="s">
        <v>2143</v>
      </c>
      <c r="F105" s="209" t="s">
        <v>2144</v>
      </c>
      <c r="G105" s="210" t="s">
        <v>237</v>
      </c>
      <c r="H105" s="211">
        <v>1530</v>
      </c>
      <c r="I105" s="212"/>
      <c r="J105" s="213">
        <f>ROUND(I105*H105,2)</f>
        <v>0</v>
      </c>
      <c r="K105" s="214"/>
      <c r="L105" s="46"/>
      <c r="M105" s="215" t="s">
        <v>19</v>
      </c>
      <c r="N105" s="216" t="s">
        <v>42</v>
      </c>
      <c r="O105" s="86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264</v>
      </c>
      <c r="AT105" s="219" t="s">
        <v>154</v>
      </c>
      <c r="AU105" s="219" t="s">
        <v>81</v>
      </c>
      <c r="AY105" s="19" t="s">
        <v>152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9" t="s">
        <v>79</v>
      </c>
      <c r="BK105" s="220">
        <f>ROUND(I105*H105,2)</f>
        <v>0</v>
      </c>
      <c r="BL105" s="19" t="s">
        <v>264</v>
      </c>
      <c r="BM105" s="219" t="s">
        <v>2145</v>
      </c>
    </row>
    <row r="106" s="2" customFormat="1">
      <c r="A106" s="40"/>
      <c r="B106" s="41"/>
      <c r="C106" s="42"/>
      <c r="D106" s="221" t="s">
        <v>160</v>
      </c>
      <c r="E106" s="42"/>
      <c r="F106" s="222" t="s">
        <v>2144</v>
      </c>
      <c r="G106" s="42"/>
      <c r="H106" s="42"/>
      <c r="I106" s="223"/>
      <c r="J106" s="42"/>
      <c r="K106" s="42"/>
      <c r="L106" s="46"/>
      <c r="M106" s="224"/>
      <c r="N106" s="22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160</v>
      </c>
      <c r="AU106" s="19" t="s">
        <v>81</v>
      </c>
    </row>
    <row r="107" s="2" customFormat="1" ht="24.15" customHeight="1">
      <c r="A107" s="40"/>
      <c r="B107" s="41"/>
      <c r="C107" s="207" t="s">
        <v>208</v>
      </c>
      <c r="D107" s="207" t="s">
        <v>154</v>
      </c>
      <c r="E107" s="208" t="s">
        <v>2146</v>
      </c>
      <c r="F107" s="209" t="s">
        <v>2147</v>
      </c>
      <c r="G107" s="210" t="s">
        <v>237</v>
      </c>
      <c r="H107" s="211">
        <v>70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42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264</v>
      </c>
      <c r="AT107" s="219" t="s">
        <v>154</v>
      </c>
      <c r="AU107" s="219" t="s">
        <v>81</v>
      </c>
      <c r="AY107" s="19" t="s">
        <v>152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79</v>
      </c>
      <c r="BK107" s="220">
        <f>ROUND(I107*H107,2)</f>
        <v>0</v>
      </c>
      <c r="BL107" s="19" t="s">
        <v>264</v>
      </c>
      <c r="BM107" s="219" t="s">
        <v>2148</v>
      </c>
    </row>
    <row r="108" s="2" customFormat="1">
      <c r="A108" s="40"/>
      <c r="B108" s="41"/>
      <c r="C108" s="42"/>
      <c r="D108" s="221" t="s">
        <v>160</v>
      </c>
      <c r="E108" s="42"/>
      <c r="F108" s="222" t="s">
        <v>2147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160</v>
      </c>
      <c r="AU108" s="19" t="s">
        <v>81</v>
      </c>
    </row>
    <row r="109" s="2" customFormat="1" ht="24.15" customHeight="1">
      <c r="A109" s="40"/>
      <c r="B109" s="41"/>
      <c r="C109" s="207" t="s">
        <v>217</v>
      </c>
      <c r="D109" s="207" t="s">
        <v>154</v>
      </c>
      <c r="E109" s="208" t="s">
        <v>2149</v>
      </c>
      <c r="F109" s="209" t="s">
        <v>2150</v>
      </c>
      <c r="G109" s="210" t="s">
        <v>237</v>
      </c>
      <c r="H109" s="211">
        <v>15</v>
      </c>
      <c r="I109" s="212"/>
      <c r="J109" s="213">
        <f>ROUND(I109*H109,2)</f>
        <v>0</v>
      </c>
      <c r="K109" s="214"/>
      <c r="L109" s="46"/>
      <c r="M109" s="215" t="s">
        <v>19</v>
      </c>
      <c r="N109" s="216" t="s">
        <v>42</v>
      </c>
      <c r="O109" s="86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9" t="s">
        <v>264</v>
      </c>
      <c r="AT109" s="219" t="s">
        <v>154</v>
      </c>
      <c r="AU109" s="219" t="s">
        <v>81</v>
      </c>
      <c r="AY109" s="19" t="s">
        <v>152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9" t="s">
        <v>79</v>
      </c>
      <c r="BK109" s="220">
        <f>ROUND(I109*H109,2)</f>
        <v>0</v>
      </c>
      <c r="BL109" s="19" t="s">
        <v>264</v>
      </c>
      <c r="BM109" s="219" t="s">
        <v>2151</v>
      </c>
    </row>
    <row r="110" s="2" customFormat="1">
      <c r="A110" s="40"/>
      <c r="B110" s="41"/>
      <c r="C110" s="42"/>
      <c r="D110" s="221" t="s">
        <v>160</v>
      </c>
      <c r="E110" s="42"/>
      <c r="F110" s="222" t="s">
        <v>2150</v>
      </c>
      <c r="G110" s="42"/>
      <c r="H110" s="42"/>
      <c r="I110" s="223"/>
      <c r="J110" s="42"/>
      <c r="K110" s="42"/>
      <c r="L110" s="46"/>
      <c r="M110" s="224"/>
      <c r="N110" s="22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160</v>
      </c>
      <c r="AU110" s="19" t="s">
        <v>81</v>
      </c>
    </row>
    <row r="111" s="2" customFormat="1" ht="24.15" customHeight="1">
      <c r="A111" s="40"/>
      <c r="B111" s="41"/>
      <c r="C111" s="207" t="s">
        <v>223</v>
      </c>
      <c r="D111" s="207" t="s">
        <v>154</v>
      </c>
      <c r="E111" s="208" t="s">
        <v>2152</v>
      </c>
      <c r="F111" s="209" t="s">
        <v>2153</v>
      </c>
      <c r="G111" s="210" t="s">
        <v>237</v>
      </c>
      <c r="H111" s="211">
        <v>8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42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264</v>
      </c>
      <c r="AT111" s="219" t="s">
        <v>154</v>
      </c>
      <c r="AU111" s="219" t="s">
        <v>81</v>
      </c>
      <c r="AY111" s="19" t="s">
        <v>152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79</v>
      </c>
      <c r="BK111" s="220">
        <f>ROUND(I111*H111,2)</f>
        <v>0</v>
      </c>
      <c r="BL111" s="19" t="s">
        <v>264</v>
      </c>
      <c r="BM111" s="219" t="s">
        <v>2154</v>
      </c>
    </row>
    <row r="112" s="2" customFormat="1">
      <c r="A112" s="40"/>
      <c r="B112" s="41"/>
      <c r="C112" s="42"/>
      <c r="D112" s="221" t="s">
        <v>160</v>
      </c>
      <c r="E112" s="42"/>
      <c r="F112" s="222" t="s">
        <v>2153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160</v>
      </c>
      <c r="AU112" s="19" t="s">
        <v>81</v>
      </c>
    </row>
    <row r="113" s="2" customFormat="1" ht="16.5" customHeight="1">
      <c r="A113" s="40"/>
      <c r="B113" s="41"/>
      <c r="C113" s="261" t="s">
        <v>234</v>
      </c>
      <c r="D113" s="261" t="s">
        <v>265</v>
      </c>
      <c r="E113" s="262" t="s">
        <v>2155</v>
      </c>
      <c r="F113" s="263" t="s">
        <v>2156</v>
      </c>
      <c r="G113" s="264" t="s">
        <v>237</v>
      </c>
      <c r="H113" s="265">
        <v>65</v>
      </c>
      <c r="I113" s="266"/>
      <c r="J113" s="267">
        <f>ROUND(I113*H113,2)</f>
        <v>0</v>
      </c>
      <c r="K113" s="268"/>
      <c r="L113" s="269"/>
      <c r="M113" s="270" t="s">
        <v>19</v>
      </c>
      <c r="N113" s="271" t="s">
        <v>42</v>
      </c>
      <c r="O113" s="86"/>
      <c r="P113" s="217">
        <f>O113*H113</f>
        <v>0</v>
      </c>
      <c r="Q113" s="217">
        <v>0.00010000000000000001</v>
      </c>
      <c r="R113" s="217">
        <f>Q113*H113</f>
        <v>0.0065000000000000006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381</v>
      </c>
      <c r="AT113" s="219" t="s">
        <v>265</v>
      </c>
      <c r="AU113" s="219" t="s">
        <v>81</v>
      </c>
      <c r="AY113" s="19" t="s">
        <v>152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9" t="s">
        <v>79</v>
      </c>
      <c r="BK113" s="220">
        <f>ROUND(I113*H113,2)</f>
        <v>0</v>
      </c>
      <c r="BL113" s="19" t="s">
        <v>264</v>
      </c>
      <c r="BM113" s="219" t="s">
        <v>2157</v>
      </c>
    </row>
    <row r="114" s="2" customFormat="1">
      <c r="A114" s="40"/>
      <c r="B114" s="41"/>
      <c r="C114" s="42"/>
      <c r="D114" s="221" t="s">
        <v>160</v>
      </c>
      <c r="E114" s="42"/>
      <c r="F114" s="222" t="s">
        <v>2156</v>
      </c>
      <c r="G114" s="42"/>
      <c r="H114" s="42"/>
      <c r="I114" s="223"/>
      <c r="J114" s="42"/>
      <c r="K114" s="42"/>
      <c r="L114" s="46"/>
      <c r="M114" s="224"/>
      <c r="N114" s="22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160</v>
      </c>
      <c r="AU114" s="19" t="s">
        <v>81</v>
      </c>
    </row>
    <row r="115" s="2" customFormat="1">
      <c r="A115" s="40"/>
      <c r="B115" s="41"/>
      <c r="C115" s="42"/>
      <c r="D115" s="221" t="s">
        <v>671</v>
      </c>
      <c r="E115" s="42"/>
      <c r="F115" s="272" t="s">
        <v>2158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671</v>
      </c>
      <c r="AU115" s="19" t="s">
        <v>81</v>
      </c>
    </row>
    <row r="116" s="2" customFormat="1" ht="16.5" customHeight="1">
      <c r="A116" s="40"/>
      <c r="B116" s="41"/>
      <c r="C116" s="261" t="s">
        <v>240</v>
      </c>
      <c r="D116" s="261" t="s">
        <v>265</v>
      </c>
      <c r="E116" s="262" t="s">
        <v>2159</v>
      </c>
      <c r="F116" s="263" t="s">
        <v>2160</v>
      </c>
      <c r="G116" s="264" t="s">
        <v>237</v>
      </c>
      <c r="H116" s="265">
        <v>415</v>
      </c>
      <c r="I116" s="266"/>
      <c r="J116" s="267">
        <f>ROUND(I116*H116,2)</f>
        <v>0</v>
      </c>
      <c r="K116" s="268"/>
      <c r="L116" s="269"/>
      <c r="M116" s="270" t="s">
        <v>19</v>
      </c>
      <c r="N116" s="271" t="s">
        <v>42</v>
      </c>
      <c r="O116" s="86"/>
      <c r="P116" s="217">
        <f>O116*H116</f>
        <v>0</v>
      </c>
      <c r="Q116" s="217">
        <v>0.00012</v>
      </c>
      <c r="R116" s="217">
        <f>Q116*H116</f>
        <v>0.049800000000000004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381</v>
      </c>
      <c r="AT116" s="219" t="s">
        <v>265</v>
      </c>
      <c r="AU116" s="219" t="s">
        <v>81</v>
      </c>
      <c r="AY116" s="19" t="s">
        <v>152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9" t="s">
        <v>79</v>
      </c>
      <c r="BK116" s="220">
        <f>ROUND(I116*H116,2)</f>
        <v>0</v>
      </c>
      <c r="BL116" s="19" t="s">
        <v>264</v>
      </c>
      <c r="BM116" s="219" t="s">
        <v>2161</v>
      </c>
    </row>
    <row r="117" s="2" customFormat="1">
      <c r="A117" s="40"/>
      <c r="B117" s="41"/>
      <c r="C117" s="42"/>
      <c r="D117" s="221" t="s">
        <v>160</v>
      </c>
      <c r="E117" s="42"/>
      <c r="F117" s="222" t="s">
        <v>2160</v>
      </c>
      <c r="G117" s="42"/>
      <c r="H117" s="42"/>
      <c r="I117" s="223"/>
      <c r="J117" s="42"/>
      <c r="K117" s="42"/>
      <c r="L117" s="46"/>
      <c r="M117" s="224"/>
      <c r="N117" s="22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160</v>
      </c>
      <c r="AU117" s="19" t="s">
        <v>81</v>
      </c>
    </row>
    <row r="118" s="2" customFormat="1">
      <c r="A118" s="40"/>
      <c r="B118" s="41"/>
      <c r="C118" s="42"/>
      <c r="D118" s="221" t="s">
        <v>671</v>
      </c>
      <c r="E118" s="42"/>
      <c r="F118" s="272" t="s">
        <v>2162</v>
      </c>
      <c r="G118" s="42"/>
      <c r="H118" s="42"/>
      <c r="I118" s="223"/>
      <c r="J118" s="42"/>
      <c r="K118" s="42"/>
      <c r="L118" s="46"/>
      <c r="M118" s="224"/>
      <c r="N118" s="22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671</v>
      </c>
      <c r="AU118" s="19" t="s">
        <v>81</v>
      </c>
    </row>
    <row r="119" s="2" customFormat="1" ht="16.5" customHeight="1">
      <c r="A119" s="40"/>
      <c r="B119" s="41"/>
      <c r="C119" s="261" t="s">
        <v>246</v>
      </c>
      <c r="D119" s="261" t="s">
        <v>265</v>
      </c>
      <c r="E119" s="262" t="s">
        <v>2159</v>
      </c>
      <c r="F119" s="263" t="s">
        <v>2160</v>
      </c>
      <c r="G119" s="264" t="s">
        <v>237</v>
      </c>
      <c r="H119" s="265">
        <v>95</v>
      </c>
      <c r="I119" s="266"/>
      <c r="J119" s="267">
        <f>ROUND(I119*H119,2)</f>
        <v>0</v>
      </c>
      <c r="K119" s="268"/>
      <c r="L119" s="269"/>
      <c r="M119" s="270" t="s">
        <v>19</v>
      </c>
      <c r="N119" s="271" t="s">
        <v>42</v>
      </c>
      <c r="O119" s="86"/>
      <c r="P119" s="217">
        <f>O119*H119</f>
        <v>0</v>
      </c>
      <c r="Q119" s="217">
        <v>0.00012</v>
      </c>
      <c r="R119" s="217">
        <f>Q119*H119</f>
        <v>0.0114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381</v>
      </c>
      <c r="AT119" s="219" t="s">
        <v>265</v>
      </c>
      <c r="AU119" s="219" t="s">
        <v>81</v>
      </c>
      <c r="AY119" s="19" t="s">
        <v>152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79</v>
      </c>
      <c r="BK119" s="220">
        <f>ROUND(I119*H119,2)</f>
        <v>0</v>
      </c>
      <c r="BL119" s="19" t="s">
        <v>264</v>
      </c>
      <c r="BM119" s="219" t="s">
        <v>2163</v>
      </c>
    </row>
    <row r="120" s="2" customFormat="1">
      <c r="A120" s="40"/>
      <c r="B120" s="41"/>
      <c r="C120" s="42"/>
      <c r="D120" s="221" t="s">
        <v>160</v>
      </c>
      <c r="E120" s="42"/>
      <c r="F120" s="222" t="s">
        <v>2160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160</v>
      </c>
      <c r="AU120" s="19" t="s">
        <v>81</v>
      </c>
    </row>
    <row r="121" s="2" customFormat="1">
      <c r="A121" s="40"/>
      <c r="B121" s="41"/>
      <c r="C121" s="42"/>
      <c r="D121" s="221" t="s">
        <v>671</v>
      </c>
      <c r="E121" s="42"/>
      <c r="F121" s="272" t="s">
        <v>2162</v>
      </c>
      <c r="G121" s="42"/>
      <c r="H121" s="42"/>
      <c r="I121" s="223"/>
      <c r="J121" s="42"/>
      <c r="K121" s="42"/>
      <c r="L121" s="46"/>
      <c r="M121" s="224"/>
      <c r="N121" s="22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671</v>
      </c>
      <c r="AU121" s="19" t="s">
        <v>81</v>
      </c>
    </row>
    <row r="122" s="2" customFormat="1" ht="16.5" customHeight="1">
      <c r="A122" s="40"/>
      <c r="B122" s="41"/>
      <c r="C122" s="261" t="s">
        <v>254</v>
      </c>
      <c r="D122" s="261" t="s">
        <v>265</v>
      </c>
      <c r="E122" s="262" t="s">
        <v>2164</v>
      </c>
      <c r="F122" s="263" t="s">
        <v>2165</v>
      </c>
      <c r="G122" s="264" t="s">
        <v>237</v>
      </c>
      <c r="H122" s="265">
        <v>955</v>
      </c>
      <c r="I122" s="266"/>
      <c r="J122" s="267">
        <f>ROUND(I122*H122,2)</f>
        <v>0</v>
      </c>
      <c r="K122" s="268"/>
      <c r="L122" s="269"/>
      <c r="M122" s="270" t="s">
        <v>19</v>
      </c>
      <c r="N122" s="271" t="s">
        <v>42</v>
      </c>
      <c r="O122" s="86"/>
      <c r="P122" s="217">
        <f>O122*H122</f>
        <v>0</v>
      </c>
      <c r="Q122" s="217">
        <v>0.00017000000000000001</v>
      </c>
      <c r="R122" s="217">
        <f>Q122*H122</f>
        <v>0.16235000000000002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381</v>
      </c>
      <c r="AT122" s="219" t="s">
        <v>265</v>
      </c>
      <c r="AU122" s="219" t="s">
        <v>81</v>
      </c>
      <c r="AY122" s="19" t="s">
        <v>152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79</v>
      </c>
      <c r="BK122" s="220">
        <f>ROUND(I122*H122,2)</f>
        <v>0</v>
      </c>
      <c r="BL122" s="19" t="s">
        <v>264</v>
      </c>
      <c r="BM122" s="219" t="s">
        <v>2166</v>
      </c>
    </row>
    <row r="123" s="2" customFormat="1">
      <c r="A123" s="40"/>
      <c r="B123" s="41"/>
      <c r="C123" s="42"/>
      <c r="D123" s="221" t="s">
        <v>160</v>
      </c>
      <c r="E123" s="42"/>
      <c r="F123" s="222" t="s">
        <v>2165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160</v>
      </c>
      <c r="AU123" s="19" t="s">
        <v>81</v>
      </c>
    </row>
    <row r="124" s="2" customFormat="1">
      <c r="A124" s="40"/>
      <c r="B124" s="41"/>
      <c r="C124" s="42"/>
      <c r="D124" s="221" t="s">
        <v>671</v>
      </c>
      <c r="E124" s="42"/>
      <c r="F124" s="272" t="s">
        <v>2167</v>
      </c>
      <c r="G124" s="42"/>
      <c r="H124" s="42"/>
      <c r="I124" s="223"/>
      <c r="J124" s="42"/>
      <c r="K124" s="42"/>
      <c r="L124" s="46"/>
      <c r="M124" s="224"/>
      <c r="N124" s="22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671</v>
      </c>
      <c r="AU124" s="19" t="s">
        <v>81</v>
      </c>
    </row>
    <row r="125" s="2" customFormat="1" ht="16.5" customHeight="1">
      <c r="A125" s="40"/>
      <c r="B125" s="41"/>
      <c r="C125" s="261" t="s">
        <v>8</v>
      </c>
      <c r="D125" s="261" t="s">
        <v>265</v>
      </c>
      <c r="E125" s="262" t="s">
        <v>2168</v>
      </c>
      <c r="F125" s="263" t="s">
        <v>2169</v>
      </c>
      <c r="G125" s="264" t="s">
        <v>237</v>
      </c>
      <c r="H125" s="265">
        <v>17</v>
      </c>
      <c r="I125" s="266"/>
      <c r="J125" s="267">
        <f>ROUND(I125*H125,2)</f>
        <v>0</v>
      </c>
      <c r="K125" s="268"/>
      <c r="L125" s="269"/>
      <c r="M125" s="270" t="s">
        <v>19</v>
      </c>
      <c r="N125" s="271" t="s">
        <v>42</v>
      </c>
      <c r="O125" s="86"/>
      <c r="P125" s="217">
        <f>O125*H125</f>
        <v>0</v>
      </c>
      <c r="Q125" s="217">
        <v>0.00016000000000000001</v>
      </c>
      <c r="R125" s="217">
        <f>Q125*H125</f>
        <v>0.0027200000000000002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381</v>
      </c>
      <c r="AT125" s="219" t="s">
        <v>265</v>
      </c>
      <c r="AU125" s="219" t="s">
        <v>81</v>
      </c>
      <c r="AY125" s="19" t="s">
        <v>152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79</v>
      </c>
      <c r="BK125" s="220">
        <f>ROUND(I125*H125,2)</f>
        <v>0</v>
      </c>
      <c r="BL125" s="19" t="s">
        <v>264</v>
      </c>
      <c r="BM125" s="219" t="s">
        <v>2170</v>
      </c>
    </row>
    <row r="126" s="2" customFormat="1">
      <c r="A126" s="40"/>
      <c r="B126" s="41"/>
      <c r="C126" s="42"/>
      <c r="D126" s="221" t="s">
        <v>160</v>
      </c>
      <c r="E126" s="42"/>
      <c r="F126" s="222" t="s">
        <v>2169</v>
      </c>
      <c r="G126" s="42"/>
      <c r="H126" s="42"/>
      <c r="I126" s="223"/>
      <c r="J126" s="42"/>
      <c r="K126" s="42"/>
      <c r="L126" s="46"/>
      <c r="M126" s="224"/>
      <c r="N126" s="22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160</v>
      </c>
      <c r="AU126" s="19" t="s">
        <v>81</v>
      </c>
    </row>
    <row r="127" s="2" customFormat="1">
      <c r="A127" s="40"/>
      <c r="B127" s="41"/>
      <c r="C127" s="42"/>
      <c r="D127" s="221" t="s">
        <v>671</v>
      </c>
      <c r="E127" s="42"/>
      <c r="F127" s="272" t="s">
        <v>2171</v>
      </c>
      <c r="G127" s="42"/>
      <c r="H127" s="42"/>
      <c r="I127" s="223"/>
      <c r="J127" s="42"/>
      <c r="K127" s="42"/>
      <c r="L127" s="46"/>
      <c r="M127" s="224"/>
      <c r="N127" s="225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671</v>
      </c>
      <c r="AU127" s="19" t="s">
        <v>81</v>
      </c>
    </row>
    <row r="128" s="2" customFormat="1" ht="16.5" customHeight="1">
      <c r="A128" s="40"/>
      <c r="B128" s="41"/>
      <c r="C128" s="261" t="s">
        <v>264</v>
      </c>
      <c r="D128" s="261" t="s">
        <v>265</v>
      </c>
      <c r="E128" s="262" t="s">
        <v>2172</v>
      </c>
      <c r="F128" s="263" t="s">
        <v>2173</v>
      </c>
      <c r="G128" s="264" t="s">
        <v>237</v>
      </c>
      <c r="H128" s="265">
        <v>53</v>
      </c>
      <c r="I128" s="266"/>
      <c r="J128" s="267">
        <f>ROUND(I128*H128,2)</f>
        <v>0</v>
      </c>
      <c r="K128" s="268"/>
      <c r="L128" s="269"/>
      <c r="M128" s="270" t="s">
        <v>19</v>
      </c>
      <c r="N128" s="271" t="s">
        <v>42</v>
      </c>
      <c r="O128" s="86"/>
      <c r="P128" s="217">
        <f>O128*H128</f>
        <v>0</v>
      </c>
      <c r="Q128" s="217">
        <v>0.00025000000000000001</v>
      </c>
      <c r="R128" s="217">
        <f>Q128*H128</f>
        <v>0.01325</v>
      </c>
      <c r="S128" s="217">
        <v>0</v>
      </c>
      <c r="T128" s="21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9" t="s">
        <v>381</v>
      </c>
      <c r="AT128" s="219" t="s">
        <v>265</v>
      </c>
      <c r="AU128" s="219" t="s">
        <v>81</v>
      </c>
      <c r="AY128" s="19" t="s">
        <v>152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9" t="s">
        <v>79</v>
      </c>
      <c r="BK128" s="220">
        <f>ROUND(I128*H128,2)</f>
        <v>0</v>
      </c>
      <c r="BL128" s="19" t="s">
        <v>264</v>
      </c>
      <c r="BM128" s="219" t="s">
        <v>2174</v>
      </c>
    </row>
    <row r="129" s="2" customFormat="1">
      <c r="A129" s="40"/>
      <c r="B129" s="41"/>
      <c r="C129" s="42"/>
      <c r="D129" s="221" t="s">
        <v>160</v>
      </c>
      <c r="E129" s="42"/>
      <c r="F129" s="222" t="s">
        <v>2173</v>
      </c>
      <c r="G129" s="42"/>
      <c r="H129" s="42"/>
      <c r="I129" s="223"/>
      <c r="J129" s="42"/>
      <c r="K129" s="42"/>
      <c r="L129" s="46"/>
      <c r="M129" s="224"/>
      <c r="N129" s="22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160</v>
      </c>
      <c r="AU129" s="19" t="s">
        <v>81</v>
      </c>
    </row>
    <row r="130" s="2" customFormat="1">
      <c r="A130" s="40"/>
      <c r="B130" s="41"/>
      <c r="C130" s="42"/>
      <c r="D130" s="221" t="s">
        <v>671</v>
      </c>
      <c r="E130" s="42"/>
      <c r="F130" s="272" t="s">
        <v>2175</v>
      </c>
      <c r="G130" s="42"/>
      <c r="H130" s="42"/>
      <c r="I130" s="223"/>
      <c r="J130" s="42"/>
      <c r="K130" s="42"/>
      <c r="L130" s="46"/>
      <c r="M130" s="224"/>
      <c r="N130" s="22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671</v>
      </c>
      <c r="AU130" s="19" t="s">
        <v>81</v>
      </c>
    </row>
    <row r="131" s="2" customFormat="1" ht="16.5" customHeight="1">
      <c r="A131" s="40"/>
      <c r="B131" s="41"/>
      <c r="C131" s="261" t="s">
        <v>269</v>
      </c>
      <c r="D131" s="261" t="s">
        <v>265</v>
      </c>
      <c r="E131" s="262" t="s">
        <v>2176</v>
      </c>
      <c r="F131" s="263" t="s">
        <v>2177</v>
      </c>
      <c r="G131" s="264" t="s">
        <v>237</v>
      </c>
      <c r="H131" s="265">
        <v>15</v>
      </c>
      <c r="I131" s="266"/>
      <c r="J131" s="267">
        <f>ROUND(I131*H131,2)</f>
        <v>0</v>
      </c>
      <c r="K131" s="268"/>
      <c r="L131" s="269"/>
      <c r="M131" s="270" t="s">
        <v>19</v>
      </c>
      <c r="N131" s="271" t="s">
        <v>42</v>
      </c>
      <c r="O131" s="86"/>
      <c r="P131" s="217">
        <f>O131*H131</f>
        <v>0</v>
      </c>
      <c r="Q131" s="217">
        <v>0.00052999999999999998</v>
      </c>
      <c r="R131" s="217">
        <f>Q131*H131</f>
        <v>0.0079500000000000005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381</v>
      </c>
      <c r="AT131" s="219" t="s">
        <v>265</v>
      </c>
      <c r="AU131" s="219" t="s">
        <v>81</v>
      </c>
      <c r="AY131" s="19" t="s">
        <v>152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79</v>
      </c>
      <c r="BK131" s="220">
        <f>ROUND(I131*H131,2)</f>
        <v>0</v>
      </c>
      <c r="BL131" s="19" t="s">
        <v>264</v>
      </c>
      <c r="BM131" s="219" t="s">
        <v>2178</v>
      </c>
    </row>
    <row r="132" s="2" customFormat="1">
      <c r="A132" s="40"/>
      <c r="B132" s="41"/>
      <c r="C132" s="42"/>
      <c r="D132" s="221" t="s">
        <v>160</v>
      </c>
      <c r="E132" s="42"/>
      <c r="F132" s="222" t="s">
        <v>2177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160</v>
      </c>
      <c r="AU132" s="19" t="s">
        <v>81</v>
      </c>
    </row>
    <row r="133" s="2" customFormat="1">
      <c r="A133" s="40"/>
      <c r="B133" s="41"/>
      <c r="C133" s="42"/>
      <c r="D133" s="221" t="s">
        <v>671</v>
      </c>
      <c r="E133" s="42"/>
      <c r="F133" s="272" t="s">
        <v>2179</v>
      </c>
      <c r="G133" s="42"/>
      <c r="H133" s="42"/>
      <c r="I133" s="223"/>
      <c r="J133" s="42"/>
      <c r="K133" s="42"/>
      <c r="L133" s="46"/>
      <c r="M133" s="224"/>
      <c r="N133" s="225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671</v>
      </c>
      <c r="AU133" s="19" t="s">
        <v>81</v>
      </c>
    </row>
    <row r="134" s="2" customFormat="1" ht="16.5" customHeight="1">
      <c r="A134" s="40"/>
      <c r="B134" s="41"/>
      <c r="C134" s="261" t="s">
        <v>275</v>
      </c>
      <c r="D134" s="261" t="s">
        <v>265</v>
      </c>
      <c r="E134" s="262" t="s">
        <v>2180</v>
      </c>
      <c r="F134" s="263" t="s">
        <v>2181</v>
      </c>
      <c r="G134" s="264" t="s">
        <v>237</v>
      </c>
      <c r="H134" s="265">
        <v>8</v>
      </c>
      <c r="I134" s="266"/>
      <c r="J134" s="267">
        <f>ROUND(I134*H134,2)</f>
        <v>0</v>
      </c>
      <c r="K134" s="268"/>
      <c r="L134" s="269"/>
      <c r="M134" s="270" t="s">
        <v>19</v>
      </c>
      <c r="N134" s="271" t="s">
        <v>42</v>
      </c>
      <c r="O134" s="86"/>
      <c r="P134" s="217">
        <f>O134*H134</f>
        <v>0</v>
      </c>
      <c r="Q134" s="217">
        <v>0.0011000000000000001</v>
      </c>
      <c r="R134" s="217">
        <f>Q134*H134</f>
        <v>0.0088000000000000005</v>
      </c>
      <c r="S134" s="217">
        <v>0</v>
      </c>
      <c r="T134" s="218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9" t="s">
        <v>381</v>
      </c>
      <c r="AT134" s="219" t="s">
        <v>265</v>
      </c>
      <c r="AU134" s="219" t="s">
        <v>81</v>
      </c>
      <c r="AY134" s="19" t="s">
        <v>152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9" t="s">
        <v>79</v>
      </c>
      <c r="BK134" s="220">
        <f>ROUND(I134*H134,2)</f>
        <v>0</v>
      </c>
      <c r="BL134" s="19" t="s">
        <v>264</v>
      </c>
      <c r="BM134" s="219" t="s">
        <v>2182</v>
      </c>
    </row>
    <row r="135" s="2" customFormat="1">
      <c r="A135" s="40"/>
      <c r="B135" s="41"/>
      <c r="C135" s="42"/>
      <c r="D135" s="221" t="s">
        <v>160</v>
      </c>
      <c r="E135" s="42"/>
      <c r="F135" s="222" t="s">
        <v>2181</v>
      </c>
      <c r="G135" s="42"/>
      <c r="H135" s="42"/>
      <c r="I135" s="223"/>
      <c r="J135" s="42"/>
      <c r="K135" s="42"/>
      <c r="L135" s="46"/>
      <c r="M135" s="224"/>
      <c r="N135" s="225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160</v>
      </c>
      <c r="AU135" s="19" t="s">
        <v>81</v>
      </c>
    </row>
    <row r="136" s="2" customFormat="1">
      <c r="A136" s="40"/>
      <c r="B136" s="41"/>
      <c r="C136" s="42"/>
      <c r="D136" s="221" t="s">
        <v>671</v>
      </c>
      <c r="E136" s="42"/>
      <c r="F136" s="272" t="s">
        <v>2183</v>
      </c>
      <c r="G136" s="42"/>
      <c r="H136" s="42"/>
      <c r="I136" s="223"/>
      <c r="J136" s="42"/>
      <c r="K136" s="42"/>
      <c r="L136" s="46"/>
      <c r="M136" s="224"/>
      <c r="N136" s="22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671</v>
      </c>
      <c r="AU136" s="19" t="s">
        <v>81</v>
      </c>
    </row>
    <row r="137" s="2" customFormat="1" ht="16.5" customHeight="1">
      <c r="A137" s="40"/>
      <c r="B137" s="41"/>
      <c r="C137" s="261" t="s">
        <v>281</v>
      </c>
      <c r="D137" s="261" t="s">
        <v>265</v>
      </c>
      <c r="E137" s="262" t="s">
        <v>2184</v>
      </c>
      <c r="F137" s="263" t="s">
        <v>2185</v>
      </c>
      <c r="G137" s="264" t="s">
        <v>237</v>
      </c>
      <c r="H137" s="265">
        <v>45</v>
      </c>
      <c r="I137" s="266"/>
      <c r="J137" s="267">
        <f>ROUND(I137*H137,2)</f>
        <v>0</v>
      </c>
      <c r="K137" s="268"/>
      <c r="L137" s="269"/>
      <c r="M137" s="270" t="s">
        <v>19</v>
      </c>
      <c r="N137" s="271" t="s">
        <v>42</v>
      </c>
      <c r="O137" s="86"/>
      <c r="P137" s="217">
        <f>O137*H137</f>
        <v>0</v>
      </c>
      <c r="Q137" s="217">
        <v>5.0000000000000002E-05</v>
      </c>
      <c r="R137" s="217">
        <f>Q137*H137</f>
        <v>0.0022500000000000003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381</v>
      </c>
      <c r="AT137" s="219" t="s">
        <v>265</v>
      </c>
      <c r="AU137" s="219" t="s">
        <v>81</v>
      </c>
      <c r="AY137" s="19" t="s">
        <v>152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79</v>
      </c>
      <c r="BK137" s="220">
        <f>ROUND(I137*H137,2)</f>
        <v>0</v>
      </c>
      <c r="BL137" s="19" t="s">
        <v>264</v>
      </c>
      <c r="BM137" s="219" t="s">
        <v>2186</v>
      </c>
    </row>
    <row r="138" s="2" customFormat="1">
      <c r="A138" s="40"/>
      <c r="B138" s="41"/>
      <c r="C138" s="42"/>
      <c r="D138" s="221" t="s">
        <v>160</v>
      </c>
      <c r="E138" s="42"/>
      <c r="F138" s="222" t="s">
        <v>2185</v>
      </c>
      <c r="G138" s="42"/>
      <c r="H138" s="42"/>
      <c r="I138" s="223"/>
      <c r="J138" s="42"/>
      <c r="K138" s="42"/>
      <c r="L138" s="46"/>
      <c r="M138" s="224"/>
      <c r="N138" s="22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160</v>
      </c>
      <c r="AU138" s="19" t="s">
        <v>81</v>
      </c>
    </row>
    <row r="139" s="2" customFormat="1">
      <c r="A139" s="40"/>
      <c r="B139" s="41"/>
      <c r="C139" s="42"/>
      <c r="D139" s="221" t="s">
        <v>671</v>
      </c>
      <c r="E139" s="42"/>
      <c r="F139" s="272" t="s">
        <v>2187</v>
      </c>
      <c r="G139" s="42"/>
      <c r="H139" s="42"/>
      <c r="I139" s="223"/>
      <c r="J139" s="42"/>
      <c r="K139" s="42"/>
      <c r="L139" s="46"/>
      <c r="M139" s="224"/>
      <c r="N139" s="22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671</v>
      </c>
      <c r="AU139" s="19" t="s">
        <v>81</v>
      </c>
    </row>
    <row r="140" s="2" customFormat="1" ht="16.5" customHeight="1">
      <c r="A140" s="40"/>
      <c r="B140" s="41"/>
      <c r="C140" s="261" t="s">
        <v>287</v>
      </c>
      <c r="D140" s="261" t="s">
        <v>265</v>
      </c>
      <c r="E140" s="262" t="s">
        <v>2188</v>
      </c>
      <c r="F140" s="263" t="s">
        <v>2189</v>
      </c>
      <c r="G140" s="264" t="s">
        <v>237</v>
      </c>
      <c r="H140" s="265">
        <v>35</v>
      </c>
      <c r="I140" s="266"/>
      <c r="J140" s="267">
        <f>ROUND(I140*H140,2)</f>
        <v>0</v>
      </c>
      <c r="K140" s="268"/>
      <c r="L140" s="269"/>
      <c r="M140" s="270" t="s">
        <v>19</v>
      </c>
      <c r="N140" s="271" t="s">
        <v>42</v>
      </c>
      <c r="O140" s="86"/>
      <c r="P140" s="217">
        <f>O140*H140</f>
        <v>0</v>
      </c>
      <c r="Q140" s="217">
        <v>0.00011</v>
      </c>
      <c r="R140" s="217">
        <f>Q140*H140</f>
        <v>0.0038500000000000001</v>
      </c>
      <c r="S140" s="217">
        <v>0</v>
      </c>
      <c r="T140" s="21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381</v>
      </c>
      <c r="AT140" s="219" t="s">
        <v>265</v>
      </c>
      <c r="AU140" s="219" t="s">
        <v>81</v>
      </c>
      <c r="AY140" s="19" t="s">
        <v>152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9" t="s">
        <v>79</v>
      </c>
      <c r="BK140" s="220">
        <f>ROUND(I140*H140,2)</f>
        <v>0</v>
      </c>
      <c r="BL140" s="19" t="s">
        <v>264</v>
      </c>
      <c r="BM140" s="219" t="s">
        <v>2190</v>
      </c>
    </row>
    <row r="141" s="2" customFormat="1">
      <c r="A141" s="40"/>
      <c r="B141" s="41"/>
      <c r="C141" s="42"/>
      <c r="D141" s="221" t="s">
        <v>160</v>
      </c>
      <c r="E141" s="42"/>
      <c r="F141" s="222" t="s">
        <v>2189</v>
      </c>
      <c r="G141" s="42"/>
      <c r="H141" s="42"/>
      <c r="I141" s="223"/>
      <c r="J141" s="42"/>
      <c r="K141" s="42"/>
      <c r="L141" s="46"/>
      <c r="M141" s="224"/>
      <c r="N141" s="225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160</v>
      </c>
      <c r="AU141" s="19" t="s">
        <v>81</v>
      </c>
    </row>
    <row r="142" s="2" customFormat="1">
      <c r="A142" s="40"/>
      <c r="B142" s="41"/>
      <c r="C142" s="42"/>
      <c r="D142" s="221" t="s">
        <v>671</v>
      </c>
      <c r="E142" s="42"/>
      <c r="F142" s="272" t="s">
        <v>2191</v>
      </c>
      <c r="G142" s="42"/>
      <c r="H142" s="42"/>
      <c r="I142" s="223"/>
      <c r="J142" s="42"/>
      <c r="K142" s="42"/>
      <c r="L142" s="46"/>
      <c r="M142" s="224"/>
      <c r="N142" s="22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671</v>
      </c>
      <c r="AU142" s="19" t="s">
        <v>81</v>
      </c>
    </row>
    <row r="143" s="2" customFormat="1" ht="16.5" customHeight="1">
      <c r="A143" s="40"/>
      <c r="B143" s="41"/>
      <c r="C143" s="261" t="s">
        <v>7</v>
      </c>
      <c r="D143" s="261" t="s">
        <v>265</v>
      </c>
      <c r="E143" s="262" t="s">
        <v>2192</v>
      </c>
      <c r="F143" s="263" t="s">
        <v>2193</v>
      </c>
      <c r="G143" s="264" t="s">
        <v>237</v>
      </c>
      <c r="H143" s="265">
        <v>0</v>
      </c>
      <c r="I143" s="266"/>
      <c r="J143" s="267">
        <f>ROUND(I143*H143,2)</f>
        <v>0</v>
      </c>
      <c r="K143" s="268"/>
      <c r="L143" s="269"/>
      <c r="M143" s="270" t="s">
        <v>19</v>
      </c>
      <c r="N143" s="271" t="s">
        <v>42</v>
      </c>
      <c r="O143" s="86"/>
      <c r="P143" s="217">
        <f>O143*H143</f>
        <v>0</v>
      </c>
      <c r="Q143" s="217">
        <v>0.00022000000000000001</v>
      </c>
      <c r="R143" s="217">
        <f>Q143*H143</f>
        <v>0</v>
      </c>
      <c r="S143" s="217">
        <v>0</v>
      </c>
      <c r="T143" s="21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9" t="s">
        <v>381</v>
      </c>
      <c r="AT143" s="219" t="s">
        <v>265</v>
      </c>
      <c r="AU143" s="219" t="s">
        <v>81</v>
      </c>
      <c r="AY143" s="19" t="s">
        <v>152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9" t="s">
        <v>79</v>
      </c>
      <c r="BK143" s="220">
        <f>ROUND(I143*H143,2)</f>
        <v>0</v>
      </c>
      <c r="BL143" s="19" t="s">
        <v>264</v>
      </c>
      <c r="BM143" s="219" t="s">
        <v>2194</v>
      </c>
    </row>
    <row r="144" s="2" customFormat="1">
      <c r="A144" s="40"/>
      <c r="B144" s="41"/>
      <c r="C144" s="42"/>
      <c r="D144" s="221" t="s">
        <v>160</v>
      </c>
      <c r="E144" s="42"/>
      <c r="F144" s="222" t="s">
        <v>2193</v>
      </c>
      <c r="G144" s="42"/>
      <c r="H144" s="42"/>
      <c r="I144" s="223"/>
      <c r="J144" s="42"/>
      <c r="K144" s="42"/>
      <c r="L144" s="46"/>
      <c r="M144" s="224"/>
      <c r="N144" s="22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160</v>
      </c>
      <c r="AU144" s="19" t="s">
        <v>81</v>
      </c>
    </row>
    <row r="145" s="2" customFormat="1">
      <c r="A145" s="40"/>
      <c r="B145" s="41"/>
      <c r="C145" s="42"/>
      <c r="D145" s="221" t="s">
        <v>671</v>
      </c>
      <c r="E145" s="42"/>
      <c r="F145" s="272" t="s">
        <v>2195</v>
      </c>
      <c r="G145" s="42"/>
      <c r="H145" s="42"/>
      <c r="I145" s="223"/>
      <c r="J145" s="42"/>
      <c r="K145" s="42"/>
      <c r="L145" s="46"/>
      <c r="M145" s="224"/>
      <c r="N145" s="225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671</v>
      </c>
      <c r="AU145" s="19" t="s">
        <v>81</v>
      </c>
    </row>
    <row r="146" s="2" customFormat="1" ht="24.15" customHeight="1">
      <c r="A146" s="40"/>
      <c r="B146" s="41"/>
      <c r="C146" s="207" t="s">
        <v>314</v>
      </c>
      <c r="D146" s="207" t="s">
        <v>154</v>
      </c>
      <c r="E146" s="208" t="s">
        <v>2196</v>
      </c>
      <c r="F146" s="209" t="s">
        <v>2197</v>
      </c>
      <c r="G146" s="210" t="s">
        <v>262</v>
      </c>
      <c r="H146" s="211">
        <v>29</v>
      </c>
      <c r="I146" s="212"/>
      <c r="J146" s="213">
        <f>ROUND(I146*H146,2)</f>
        <v>0</v>
      </c>
      <c r="K146" s="214"/>
      <c r="L146" s="46"/>
      <c r="M146" s="215" t="s">
        <v>19</v>
      </c>
      <c r="N146" s="216" t="s">
        <v>42</v>
      </c>
      <c r="O146" s="86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9" t="s">
        <v>264</v>
      </c>
      <c r="AT146" s="219" t="s">
        <v>154</v>
      </c>
      <c r="AU146" s="219" t="s">
        <v>81</v>
      </c>
      <c r="AY146" s="19" t="s">
        <v>152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9" t="s">
        <v>79</v>
      </c>
      <c r="BK146" s="220">
        <f>ROUND(I146*H146,2)</f>
        <v>0</v>
      </c>
      <c r="BL146" s="19" t="s">
        <v>264</v>
      </c>
      <c r="BM146" s="219" t="s">
        <v>2198</v>
      </c>
    </row>
    <row r="147" s="2" customFormat="1">
      <c r="A147" s="40"/>
      <c r="B147" s="41"/>
      <c r="C147" s="42"/>
      <c r="D147" s="221" t="s">
        <v>160</v>
      </c>
      <c r="E147" s="42"/>
      <c r="F147" s="222" t="s">
        <v>2197</v>
      </c>
      <c r="G147" s="42"/>
      <c r="H147" s="42"/>
      <c r="I147" s="223"/>
      <c r="J147" s="42"/>
      <c r="K147" s="42"/>
      <c r="L147" s="46"/>
      <c r="M147" s="224"/>
      <c r="N147" s="22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160</v>
      </c>
      <c r="AU147" s="19" t="s">
        <v>81</v>
      </c>
    </row>
    <row r="148" s="2" customFormat="1" ht="24.15" customHeight="1">
      <c r="A148" s="40"/>
      <c r="B148" s="41"/>
      <c r="C148" s="207" t="s">
        <v>328</v>
      </c>
      <c r="D148" s="207" t="s">
        <v>154</v>
      </c>
      <c r="E148" s="208" t="s">
        <v>2199</v>
      </c>
      <c r="F148" s="209" t="s">
        <v>2200</v>
      </c>
      <c r="G148" s="210" t="s">
        <v>262</v>
      </c>
      <c r="H148" s="211">
        <v>5</v>
      </c>
      <c r="I148" s="212"/>
      <c r="J148" s="213">
        <f>ROUND(I148*H148,2)</f>
        <v>0</v>
      </c>
      <c r="K148" s="214"/>
      <c r="L148" s="46"/>
      <c r="M148" s="215" t="s">
        <v>19</v>
      </c>
      <c r="N148" s="216" t="s">
        <v>42</v>
      </c>
      <c r="O148" s="86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9" t="s">
        <v>264</v>
      </c>
      <c r="AT148" s="219" t="s">
        <v>154</v>
      </c>
      <c r="AU148" s="219" t="s">
        <v>81</v>
      </c>
      <c r="AY148" s="19" t="s">
        <v>152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9" t="s">
        <v>79</v>
      </c>
      <c r="BK148" s="220">
        <f>ROUND(I148*H148,2)</f>
        <v>0</v>
      </c>
      <c r="BL148" s="19" t="s">
        <v>264</v>
      </c>
      <c r="BM148" s="219" t="s">
        <v>2201</v>
      </c>
    </row>
    <row r="149" s="2" customFormat="1">
      <c r="A149" s="40"/>
      <c r="B149" s="41"/>
      <c r="C149" s="42"/>
      <c r="D149" s="221" t="s">
        <v>160</v>
      </c>
      <c r="E149" s="42"/>
      <c r="F149" s="222" t="s">
        <v>2200</v>
      </c>
      <c r="G149" s="42"/>
      <c r="H149" s="42"/>
      <c r="I149" s="223"/>
      <c r="J149" s="42"/>
      <c r="K149" s="42"/>
      <c r="L149" s="46"/>
      <c r="M149" s="224"/>
      <c r="N149" s="22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160</v>
      </c>
      <c r="AU149" s="19" t="s">
        <v>81</v>
      </c>
    </row>
    <row r="150" s="2" customFormat="1" ht="21.75" customHeight="1">
      <c r="A150" s="40"/>
      <c r="B150" s="41"/>
      <c r="C150" s="207" t="s">
        <v>335</v>
      </c>
      <c r="D150" s="207" t="s">
        <v>154</v>
      </c>
      <c r="E150" s="208" t="s">
        <v>2202</v>
      </c>
      <c r="F150" s="209" t="s">
        <v>2203</v>
      </c>
      <c r="G150" s="210" t="s">
        <v>262</v>
      </c>
      <c r="H150" s="211">
        <v>4</v>
      </c>
      <c r="I150" s="212"/>
      <c r="J150" s="213">
        <f>ROUND(I150*H150,2)</f>
        <v>0</v>
      </c>
      <c r="K150" s="214"/>
      <c r="L150" s="46"/>
      <c r="M150" s="215" t="s">
        <v>19</v>
      </c>
      <c r="N150" s="216" t="s">
        <v>42</v>
      </c>
      <c r="O150" s="86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9" t="s">
        <v>264</v>
      </c>
      <c r="AT150" s="219" t="s">
        <v>154</v>
      </c>
      <c r="AU150" s="219" t="s">
        <v>81</v>
      </c>
      <c r="AY150" s="19" t="s">
        <v>152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9" t="s">
        <v>79</v>
      </c>
      <c r="BK150" s="220">
        <f>ROUND(I150*H150,2)</f>
        <v>0</v>
      </c>
      <c r="BL150" s="19" t="s">
        <v>264</v>
      </c>
      <c r="BM150" s="219" t="s">
        <v>2204</v>
      </c>
    </row>
    <row r="151" s="2" customFormat="1">
      <c r="A151" s="40"/>
      <c r="B151" s="41"/>
      <c r="C151" s="42"/>
      <c r="D151" s="221" t="s">
        <v>160</v>
      </c>
      <c r="E151" s="42"/>
      <c r="F151" s="222" t="s">
        <v>2203</v>
      </c>
      <c r="G151" s="42"/>
      <c r="H151" s="42"/>
      <c r="I151" s="223"/>
      <c r="J151" s="42"/>
      <c r="K151" s="42"/>
      <c r="L151" s="46"/>
      <c r="M151" s="224"/>
      <c r="N151" s="225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160</v>
      </c>
      <c r="AU151" s="19" t="s">
        <v>81</v>
      </c>
    </row>
    <row r="152" s="2" customFormat="1" ht="21.75" customHeight="1">
      <c r="A152" s="40"/>
      <c r="B152" s="41"/>
      <c r="C152" s="207" t="s">
        <v>342</v>
      </c>
      <c r="D152" s="207" t="s">
        <v>154</v>
      </c>
      <c r="E152" s="208" t="s">
        <v>2205</v>
      </c>
      <c r="F152" s="209" t="s">
        <v>2206</v>
      </c>
      <c r="G152" s="210" t="s">
        <v>262</v>
      </c>
      <c r="H152" s="211">
        <v>2</v>
      </c>
      <c r="I152" s="212"/>
      <c r="J152" s="213">
        <f>ROUND(I152*H152,2)</f>
        <v>0</v>
      </c>
      <c r="K152" s="214"/>
      <c r="L152" s="46"/>
      <c r="M152" s="215" t="s">
        <v>19</v>
      </c>
      <c r="N152" s="216" t="s">
        <v>42</v>
      </c>
      <c r="O152" s="86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9" t="s">
        <v>264</v>
      </c>
      <c r="AT152" s="219" t="s">
        <v>154</v>
      </c>
      <c r="AU152" s="219" t="s">
        <v>81</v>
      </c>
      <c r="AY152" s="19" t="s">
        <v>152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9" t="s">
        <v>79</v>
      </c>
      <c r="BK152" s="220">
        <f>ROUND(I152*H152,2)</f>
        <v>0</v>
      </c>
      <c r="BL152" s="19" t="s">
        <v>264</v>
      </c>
      <c r="BM152" s="219" t="s">
        <v>2207</v>
      </c>
    </row>
    <row r="153" s="2" customFormat="1">
      <c r="A153" s="40"/>
      <c r="B153" s="41"/>
      <c r="C153" s="42"/>
      <c r="D153" s="221" t="s">
        <v>160</v>
      </c>
      <c r="E153" s="42"/>
      <c r="F153" s="222" t="s">
        <v>2206</v>
      </c>
      <c r="G153" s="42"/>
      <c r="H153" s="42"/>
      <c r="I153" s="223"/>
      <c r="J153" s="42"/>
      <c r="K153" s="42"/>
      <c r="L153" s="46"/>
      <c r="M153" s="224"/>
      <c r="N153" s="225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160</v>
      </c>
      <c r="AU153" s="19" t="s">
        <v>81</v>
      </c>
    </row>
    <row r="154" s="2" customFormat="1" ht="21.75" customHeight="1">
      <c r="A154" s="40"/>
      <c r="B154" s="41"/>
      <c r="C154" s="207" t="s">
        <v>348</v>
      </c>
      <c r="D154" s="207" t="s">
        <v>154</v>
      </c>
      <c r="E154" s="208" t="s">
        <v>2208</v>
      </c>
      <c r="F154" s="209" t="s">
        <v>2209</v>
      </c>
      <c r="G154" s="210" t="s">
        <v>262</v>
      </c>
      <c r="H154" s="211">
        <v>1</v>
      </c>
      <c r="I154" s="212"/>
      <c r="J154" s="213">
        <f>ROUND(I154*H154,2)</f>
        <v>0</v>
      </c>
      <c r="K154" s="214"/>
      <c r="L154" s="46"/>
      <c r="M154" s="215" t="s">
        <v>19</v>
      </c>
      <c r="N154" s="216" t="s">
        <v>42</v>
      </c>
      <c r="O154" s="86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9" t="s">
        <v>264</v>
      </c>
      <c r="AT154" s="219" t="s">
        <v>154</v>
      </c>
      <c r="AU154" s="219" t="s">
        <v>81</v>
      </c>
      <c r="AY154" s="19" t="s">
        <v>152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9" t="s">
        <v>79</v>
      </c>
      <c r="BK154" s="220">
        <f>ROUND(I154*H154,2)</f>
        <v>0</v>
      </c>
      <c r="BL154" s="19" t="s">
        <v>264</v>
      </c>
      <c r="BM154" s="219" t="s">
        <v>2210</v>
      </c>
    </row>
    <row r="155" s="2" customFormat="1">
      <c r="A155" s="40"/>
      <c r="B155" s="41"/>
      <c r="C155" s="42"/>
      <c r="D155" s="221" t="s">
        <v>160</v>
      </c>
      <c r="E155" s="42"/>
      <c r="F155" s="222" t="s">
        <v>2209</v>
      </c>
      <c r="G155" s="42"/>
      <c r="H155" s="42"/>
      <c r="I155" s="223"/>
      <c r="J155" s="42"/>
      <c r="K155" s="42"/>
      <c r="L155" s="46"/>
      <c r="M155" s="224"/>
      <c r="N155" s="225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160</v>
      </c>
      <c r="AU155" s="19" t="s">
        <v>81</v>
      </c>
    </row>
    <row r="156" s="2" customFormat="1" ht="16.5" customHeight="1">
      <c r="A156" s="40"/>
      <c r="B156" s="41"/>
      <c r="C156" s="261" t="s">
        <v>352</v>
      </c>
      <c r="D156" s="261" t="s">
        <v>265</v>
      </c>
      <c r="E156" s="262" t="s">
        <v>2211</v>
      </c>
      <c r="F156" s="263" t="s">
        <v>2212</v>
      </c>
      <c r="G156" s="264" t="s">
        <v>262</v>
      </c>
      <c r="H156" s="265">
        <v>1</v>
      </c>
      <c r="I156" s="266"/>
      <c r="J156" s="267">
        <f>ROUND(I156*H156,2)</f>
        <v>0</v>
      </c>
      <c r="K156" s="268"/>
      <c r="L156" s="269"/>
      <c r="M156" s="270" t="s">
        <v>19</v>
      </c>
      <c r="N156" s="271" t="s">
        <v>42</v>
      </c>
      <c r="O156" s="86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381</v>
      </c>
      <c r="AT156" s="219" t="s">
        <v>265</v>
      </c>
      <c r="AU156" s="219" t="s">
        <v>81</v>
      </c>
      <c r="AY156" s="19" t="s">
        <v>152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79</v>
      </c>
      <c r="BK156" s="220">
        <f>ROUND(I156*H156,2)</f>
        <v>0</v>
      </c>
      <c r="BL156" s="19" t="s">
        <v>264</v>
      </c>
      <c r="BM156" s="219" t="s">
        <v>2213</v>
      </c>
    </row>
    <row r="157" s="2" customFormat="1">
      <c r="A157" s="40"/>
      <c r="B157" s="41"/>
      <c r="C157" s="42"/>
      <c r="D157" s="221" t="s">
        <v>160</v>
      </c>
      <c r="E157" s="42"/>
      <c r="F157" s="222" t="s">
        <v>2212</v>
      </c>
      <c r="G157" s="42"/>
      <c r="H157" s="42"/>
      <c r="I157" s="223"/>
      <c r="J157" s="42"/>
      <c r="K157" s="42"/>
      <c r="L157" s="46"/>
      <c r="M157" s="224"/>
      <c r="N157" s="22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160</v>
      </c>
      <c r="AU157" s="19" t="s">
        <v>81</v>
      </c>
    </row>
    <row r="158" s="2" customFormat="1" ht="16.5" customHeight="1">
      <c r="A158" s="40"/>
      <c r="B158" s="41"/>
      <c r="C158" s="261" t="s">
        <v>232</v>
      </c>
      <c r="D158" s="261" t="s">
        <v>265</v>
      </c>
      <c r="E158" s="262" t="s">
        <v>2214</v>
      </c>
      <c r="F158" s="263" t="s">
        <v>2215</v>
      </c>
      <c r="G158" s="264" t="s">
        <v>262</v>
      </c>
      <c r="H158" s="265">
        <v>1</v>
      </c>
      <c r="I158" s="266"/>
      <c r="J158" s="267">
        <f>ROUND(I158*H158,2)</f>
        <v>0</v>
      </c>
      <c r="K158" s="268"/>
      <c r="L158" s="269"/>
      <c r="M158" s="270" t="s">
        <v>19</v>
      </c>
      <c r="N158" s="271" t="s">
        <v>42</v>
      </c>
      <c r="O158" s="86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9" t="s">
        <v>381</v>
      </c>
      <c r="AT158" s="219" t="s">
        <v>265</v>
      </c>
      <c r="AU158" s="219" t="s">
        <v>81</v>
      </c>
      <c r="AY158" s="19" t="s">
        <v>152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9" t="s">
        <v>79</v>
      </c>
      <c r="BK158" s="220">
        <f>ROUND(I158*H158,2)</f>
        <v>0</v>
      </c>
      <c r="BL158" s="19" t="s">
        <v>264</v>
      </c>
      <c r="BM158" s="219" t="s">
        <v>2216</v>
      </c>
    </row>
    <row r="159" s="2" customFormat="1">
      <c r="A159" s="40"/>
      <c r="B159" s="41"/>
      <c r="C159" s="42"/>
      <c r="D159" s="221" t="s">
        <v>160</v>
      </c>
      <c r="E159" s="42"/>
      <c r="F159" s="222" t="s">
        <v>2215</v>
      </c>
      <c r="G159" s="42"/>
      <c r="H159" s="42"/>
      <c r="I159" s="223"/>
      <c r="J159" s="42"/>
      <c r="K159" s="42"/>
      <c r="L159" s="46"/>
      <c r="M159" s="224"/>
      <c r="N159" s="225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160</v>
      </c>
      <c r="AU159" s="19" t="s">
        <v>81</v>
      </c>
    </row>
    <row r="160" s="2" customFormat="1" ht="16.5" customHeight="1">
      <c r="A160" s="40"/>
      <c r="B160" s="41"/>
      <c r="C160" s="261" t="s">
        <v>360</v>
      </c>
      <c r="D160" s="261" t="s">
        <v>265</v>
      </c>
      <c r="E160" s="262" t="s">
        <v>2217</v>
      </c>
      <c r="F160" s="263" t="s">
        <v>2218</v>
      </c>
      <c r="G160" s="264" t="s">
        <v>262</v>
      </c>
      <c r="H160" s="265">
        <v>1</v>
      </c>
      <c r="I160" s="266"/>
      <c r="J160" s="267">
        <f>ROUND(I160*H160,2)</f>
        <v>0</v>
      </c>
      <c r="K160" s="268"/>
      <c r="L160" s="269"/>
      <c r="M160" s="270" t="s">
        <v>19</v>
      </c>
      <c r="N160" s="271" t="s">
        <v>42</v>
      </c>
      <c r="O160" s="86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9" t="s">
        <v>381</v>
      </c>
      <c r="AT160" s="219" t="s">
        <v>265</v>
      </c>
      <c r="AU160" s="219" t="s">
        <v>81</v>
      </c>
      <c r="AY160" s="19" t="s">
        <v>152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9" t="s">
        <v>79</v>
      </c>
      <c r="BK160" s="220">
        <f>ROUND(I160*H160,2)</f>
        <v>0</v>
      </c>
      <c r="BL160" s="19" t="s">
        <v>264</v>
      </c>
      <c r="BM160" s="219" t="s">
        <v>2219</v>
      </c>
    </row>
    <row r="161" s="2" customFormat="1">
      <c r="A161" s="40"/>
      <c r="B161" s="41"/>
      <c r="C161" s="42"/>
      <c r="D161" s="221" t="s">
        <v>160</v>
      </c>
      <c r="E161" s="42"/>
      <c r="F161" s="222" t="s">
        <v>2218</v>
      </c>
      <c r="G161" s="42"/>
      <c r="H161" s="42"/>
      <c r="I161" s="223"/>
      <c r="J161" s="42"/>
      <c r="K161" s="42"/>
      <c r="L161" s="46"/>
      <c r="M161" s="224"/>
      <c r="N161" s="225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160</v>
      </c>
      <c r="AU161" s="19" t="s">
        <v>81</v>
      </c>
    </row>
    <row r="162" s="2" customFormat="1" ht="16.5" customHeight="1">
      <c r="A162" s="40"/>
      <c r="B162" s="41"/>
      <c r="C162" s="261" t="s">
        <v>368</v>
      </c>
      <c r="D162" s="261" t="s">
        <v>265</v>
      </c>
      <c r="E162" s="262" t="s">
        <v>2220</v>
      </c>
      <c r="F162" s="263" t="s">
        <v>2221</v>
      </c>
      <c r="G162" s="264" t="s">
        <v>262</v>
      </c>
      <c r="H162" s="265">
        <v>1</v>
      </c>
      <c r="I162" s="266"/>
      <c r="J162" s="267">
        <f>ROUND(I162*H162,2)</f>
        <v>0</v>
      </c>
      <c r="K162" s="268"/>
      <c r="L162" s="269"/>
      <c r="M162" s="270" t="s">
        <v>19</v>
      </c>
      <c r="N162" s="271" t="s">
        <v>42</v>
      </c>
      <c r="O162" s="86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9" t="s">
        <v>381</v>
      </c>
      <c r="AT162" s="219" t="s">
        <v>265</v>
      </c>
      <c r="AU162" s="219" t="s">
        <v>81</v>
      </c>
      <c r="AY162" s="19" t="s">
        <v>152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9" t="s">
        <v>79</v>
      </c>
      <c r="BK162" s="220">
        <f>ROUND(I162*H162,2)</f>
        <v>0</v>
      </c>
      <c r="BL162" s="19" t="s">
        <v>264</v>
      </c>
      <c r="BM162" s="219" t="s">
        <v>2222</v>
      </c>
    </row>
    <row r="163" s="2" customFormat="1">
      <c r="A163" s="40"/>
      <c r="B163" s="41"/>
      <c r="C163" s="42"/>
      <c r="D163" s="221" t="s">
        <v>160</v>
      </c>
      <c r="E163" s="42"/>
      <c r="F163" s="222" t="s">
        <v>2221</v>
      </c>
      <c r="G163" s="42"/>
      <c r="H163" s="42"/>
      <c r="I163" s="223"/>
      <c r="J163" s="42"/>
      <c r="K163" s="42"/>
      <c r="L163" s="46"/>
      <c r="M163" s="224"/>
      <c r="N163" s="22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160</v>
      </c>
      <c r="AU163" s="19" t="s">
        <v>81</v>
      </c>
    </row>
    <row r="164" s="2" customFormat="1" ht="21.75" customHeight="1">
      <c r="A164" s="40"/>
      <c r="B164" s="41"/>
      <c r="C164" s="207" t="s">
        <v>374</v>
      </c>
      <c r="D164" s="207" t="s">
        <v>154</v>
      </c>
      <c r="E164" s="208" t="s">
        <v>2223</v>
      </c>
      <c r="F164" s="209" t="s">
        <v>2224</v>
      </c>
      <c r="G164" s="210" t="s">
        <v>262</v>
      </c>
      <c r="H164" s="211">
        <v>3</v>
      </c>
      <c r="I164" s="212"/>
      <c r="J164" s="213">
        <f>ROUND(I164*H164,2)</f>
        <v>0</v>
      </c>
      <c r="K164" s="214"/>
      <c r="L164" s="46"/>
      <c r="M164" s="215" t="s">
        <v>19</v>
      </c>
      <c r="N164" s="216" t="s">
        <v>42</v>
      </c>
      <c r="O164" s="86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9" t="s">
        <v>264</v>
      </c>
      <c r="AT164" s="219" t="s">
        <v>154</v>
      </c>
      <c r="AU164" s="219" t="s">
        <v>81</v>
      </c>
      <c r="AY164" s="19" t="s">
        <v>152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9" t="s">
        <v>79</v>
      </c>
      <c r="BK164" s="220">
        <f>ROUND(I164*H164,2)</f>
        <v>0</v>
      </c>
      <c r="BL164" s="19" t="s">
        <v>264</v>
      </c>
      <c r="BM164" s="219" t="s">
        <v>2225</v>
      </c>
    </row>
    <row r="165" s="2" customFormat="1">
      <c r="A165" s="40"/>
      <c r="B165" s="41"/>
      <c r="C165" s="42"/>
      <c r="D165" s="221" t="s">
        <v>160</v>
      </c>
      <c r="E165" s="42"/>
      <c r="F165" s="222" t="s">
        <v>2224</v>
      </c>
      <c r="G165" s="42"/>
      <c r="H165" s="42"/>
      <c r="I165" s="223"/>
      <c r="J165" s="42"/>
      <c r="K165" s="42"/>
      <c r="L165" s="46"/>
      <c r="M165" s="224"/>
      <c r="N165" s="225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160</v>
      </c>
      <c r="AU165" s="19" t="s">
        <v>81</v>
      </c>
    </row>
    <row r="166" s="2" customFormat="1" ht="24.15" customHeight="1">
      <c r="A166" s="40"/>
      <c r="B166" s="41"/>
      <c r="C166" s="207" t="s">
        <v>381</v>
      </c>
      <c r="D166" s="207" t="s">
        <v>154</v>
      </c>
      <c r="E166" s="208" t="s">
        <v>2226</v>
      </c>
      <c r="F166" s="209" t="s">
        <v>2227</v>
      </c>
      <c r="G166" s="210" t="s">
        <v>262</v>
      </c>
      <c r="H166" s="211">
        <v>9</v>
      </c>
      <c r="I166" s="212"/>
      <c r="J166" s="213">
        <f>ROUND(I166*H166,2)</f>
        <v>0</v>
      </c>
      <c r="K166" s="214"/>
      <c r="L166" s="46"/>
      <c r="M166" s="215" t="s">
        <v>19</v>
      </c>
      <c r="N166" s="216" t="s">
        <v>42</v>
      </c>
      <c r="O166" s="86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9" t="s">
        <v>264</v>
      </c>
      <c r="AT166" s="219" t="s">
        <v>154</v>
      </c>
      <c r="AU166" s="219" t="s">
        <v>81</v>
      </c>
      <c r="AY166" s="19" t="s">
        <v>152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9" t="s">
        <v>79</v>
      </c>
      <c r="BK166" s="220">
        <f>ROUND(I166*H166,2)</f>
        <v>0</v>
      </c>
      <c r="BL166" s="19" t="s">
        <v>264</v>
      </c>
      <c r="BM166" s="219" t="s">
        <v>2228</v>
      </c>
    </row>
    <row r="167" s="2" customFormat="1">
      <c r="A167" s="40"/>
      <c r="B167" s="41"/>
      <c r="C167" s="42"/>
      <c r="D167" s="221" t="s">
        <v>160</v>
      </c>
      <c r="E167" s="42"/>
      <c r="F167" s="222" t="s">
        <v>2227</v>
      </c>
      <c r="G167" s="42"/>
      <c r="H167" s="42"/>
      <c r="I167" s="223"/>
      <c r="J167" s="42"/>
      <c r="K167" s="42"/>
      <c r="L167" s="46"/>
      <c r="M167" s="224"/>
      <c r="N167" s="225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160</v>
      </c>
      <c r="AU167" s="19" t="s">
        <v>81</v>
      </c>
    </row>
    <row r="168" s="2" customFormat="1" ht="24.15" customHeight="1">
      <c r="A168" s="40"/>
      <c r="B168" s="41"/>
      <c r="C168" s="207" t="s">
        <v>387</v>
      </c>
      <c r="D168" s="207" t="s">
        <v>154</v>
      </c>
      <c r="E168" s="208" t="s">
        <v>2229</v>
      </c>
      <c r="F168" s="209" t="s">
        <v>2230</v>
      </c>
      <c r="G168" s="210" t="s">
        <v>262</v>
      </c>
      <c r="H168" s="211">
        <v>12</v>
      </c>
      <c r="I168" s="212"/>
      <c r="J168" s="213">
        <f>ROUND(I168*H168,2)</f>
        <v>0</v>
      </c>
      <c r="K168" s="214"/>
      <c r="L168" s="46"/>
      <c r="M168" s="215" t="s">
        <v>19</v>
      </c>
      <c r="N168" s="216" t="s">
        <v>42</v>
      </c>
      <c r="O168" s="86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9" t="s">
        <v>264</v>
      </c>
      <c r="AT168" s="219" t="s">
        <v>154</v>
      </c>
      <c r="AU168" s="219" t="s">
        <v>81</v>
      </c>
      <c r="AY168" s="19" t="s">
        <v>152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9" t="s">
        <v>79</v>
      </c>
      <c r="BK168" s="220">
        <f>ROUND(I168*H168,2)</f>
        <v>0</v>
      </c>
      <c r="BL168" s="19" t="s">
        <v>264</v>
      </c>
      <c r="BM168" s="219" t="s">
        <v>2231</v>
      </c>
    </row>
    <row r="169" s="2" customFormat="1">
      <c r="A169" s="40"/>
      <c r="B169" s="41"/>
      <c r="C169" s="42"/>
      <c r="D169" s="221" t="s">
        <v>160</v>
      </c>
      <c r="E169" s="42"/>
      <c r="F169" s="222" t="s">
        <v>2230</v>
      </c>
      <c r="G169" s="42"/>
      <c r="H169" s="42"/>
      <c r="I169" s="223"/>
      <c r="J169" s="42"/>
      <c r="K169" s="42"/>
      <c r="L169" s="46"/>
      <c r="M169" s="224"/>
      <c r="N169" s="225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160</v>
      </c>
      <c r="AU169" s="19" t="s">
        <v>81</v>
      </c>
    </row>
    <row r="170" s="2" customFormat="1" ht="24.15" customHeight="1">
      <c r="A170" s="40"/>
      <c r="B170" s="41"/>
      <c r="C170" s="207" t="s">
        <v>393</v>
      </c>
      <c r="D170" s="207" t="s">
        <v>154</v>
      </c>
      <c r="E170" s="208" t="s">
        <v>2232</v>
      </c>
      <c r="F170" s="209" t="s">
        <v>2233</v>
      </c>
      <c r="G170" s="210" t="s">
        <v>262</v>
      </c>
      <c r="H170" s="211">
        <v>16</v>
      </c>
      <c r="I170" s="212"/>
      <c r="J170" s="213">
        <f>ROUND(I170*H170,2)</f>
        <v>0</v>
      </c>
      <c r="K170" s="214"/>
      <c r="L170" s="46"/>
      <c r="M170" s="215" t="s">
        <v>19</v>
      </c>
      <c r="N170" s="216" t="s">
        <v>42</v>
      </c>
      <c r="O170" s="86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9" t="s">
        <v>264</v>
      </c>
      <c r="AT170" s="219" t="s">
        <v>154</v>
      </c>
      <c r="AU170" s="219" t="s">
        <v>81</v>
      </c>
      <c r="AY170" s="19" t="s">
        <v>152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9" t="s">
        <v>79</v>
      </c>
      <c r="BK170" s="220">
        <f>ROUND(I170*H170,2)</f>
        <v>0</v>
      </c>
      <c r="BL170" s="19" t="s">
        <v>264</v>
      </c>
      <c r="BM170" s="219" t="s">
        <v>2234</v>
      </c>
    </row>
    <row r="171" s="2" customFormat="1">
      <c r="A171" s="40"/>
      <c r="B171" s="41"/>
      <c r="C171" s="42"/>
      <c r="D171" s="221" t="s">
        <v>160</v>
      </c>
      <c r="E171" s="42"/>
      <c r="F171" s="222" t="s">
        <v>2233</v>
      </c>
      <c r="G171" s="42"/>
      <c r="H171" s="42"/>
      <c r="I171" s="223"/>
      <c r="J171" s="42"/>
      <c r="K171" s="42"/>
      <c r="L171" s="46"/>
      <c r="M171" s="224"/>
      <c r="N171" s="225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160</v>
      </c>
      <c r="AU171" s="19" t="s">
        <v>81</v>
      </c>
    </row>
    <row r="172" s="2" customFormat="1" ht="24.15" customHeight="1">
      <c r="A172" s="40"/>
      <c r="B172" s="41"/>
      <c r="C172" s="207" t="s">
        <v>401</v>
      </c>
      <c r="D172" s="207" t="s">
        <v>154</v>
      </c>
      <c r="E172" s="208" t="s">
        <v>2235</v>
      </c>
      <c r="F172" s="209" t="s">
        <v>2236</v>
      </c>
      <c r="G172" s="210" t="s">
        <v>262</v>
      </c>
      <c r="H172" s="211">
        <v>5</v>
      </c>
      <c r="I172" s="212"/>
      <c r="J172" s="213">
        <f>ROUND(I172*H172,2)</f>
        <v>0</v>
      </c>
      <c r="K172" s="214"/>
      <c r="L172" s="46"/>
      <c r="M172" s="215" t="s">
        <v>19</v>
      </c>
      <c r="N172" s="216" t="s">
        <v>42</v>
      </c>
      <c r="O172" s="86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9" t="s">
        <v>264</v>
      </c>
      <c r="AT172" s="219" t="s">
        <v>154</v>
      </c>
      <c r="AU172" s="219" t="s">
        <v>81</v>
      </c>
      <c r="AY172" s="19" t="s">
        <v>152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9" t="s">
        <v>79</v>
      </c>
      <c r="BK172" s="220">
        <f>ROUND(I172*H172,2)</f>
        <v>0</v>
      </c>
      <c r="BL172" s="19" t="s">
        <v>264</v>
      </c>
      <c r="BM172" s="219" t="s">
        <v>2237</v>
      </c>
    </row>
    <row r="173" s="2" customFormat="1">
      <c r="A173" s="40"/>
      <c r="B173" s="41"/>
      <c r="C173" s="42"/>
      <c r="D173" s="221" t="s">
        <v>160</v>
      </c>
      <c r="E173" s="42"/>
      <c r="F173" s="222" t="s">
        <v>2236</v>
      </c>
      <c r="G173" s="42"/>
      <c r="H173" s="42"/>
      <c r="I173" s="223"/>
      <c r="J173" s="42"/>
      <c r="K173" s="42"/>
      <c r="L173" s="46"/>
      <c r="M173" s="224"/>
      <c r="N173" s="225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160</v>
      </c>
      <c r="AU173" s="19" t="s">
        <v>81</v>
      </c>
    </row>
    <row r="174" s="2" customFormat="1" ht="16.5" customHeight="1">
      <c r="A174" s="40"/>
      <c r="B174" s="41"/>
      <c r="C174" s="207" t="s">
        <v>406</v>
      </c>
      <c r="D174" s="207" t="s">
        <v>154</v>
      </c>
      <c r="E174" s="208" t="s">
        <v>2238</v>
      </c>
      <c r="F174" s="209" t="s">
        <v>2239</v>
      </c>
      <c r="G174" s="210" t="s">
        <v>262</v>
      </c>
      <c r="H174" s="211">
        <v>4</v>
      </c>
      <c r="I174" s="212"/>
      <c r="J174" s="213">
        <f>ROUND(I174*H174,2)</f>
        <v>0</v>
      </c>
      <c r="K174" s="214"/>
      <c r="L174" s="46"/>
      <c r="M174" s="215" t="s">
        <v>19</v>
      </c>
      <c r="N174" s="216" t="s">
        <v>42</v>
      </c>
      <c r="O174" s="86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9" t="s">
        <v>264</v>
      </c>
      <c r="AT174" s="219" t="s">
        <v>154</v>
      </c>
      <c r="AU174" s="219" t="s">
        <v>81</v>
      </c>
      <c r="AY174" s="19" t="s">
        <v>152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9" t="s">
        <v>79</v>
      </c>
      <c r="BK174" s="220">
        <f>ROUND(I174*H174,2)</f>
        <v>0</v>
      </c>
      <c r="BL174" s="19" t="s">
        <v>264</v>
      </c>
      <c r="BM174" s="219" t="s">
        <v>2240</v>
      </c>
    </row>
    <row r="175" s="2" customFormat="1">
      <c r="A175" s="40"/>
      <c r="B175" s="41"/>
      <c r="C175" s="42"/>
      <c r="D175" s="221" t="s">
        <v>160</v>
      </c>
      <c r="E175" s="42"/>
      <c r="F175" s="222" t="s">
        <v>2239</v>
      </c>
      <c r="G175" s="42"/>
      <c r="H175" s="42"/>
      <c r="I175" s="223"/>
      <c r="J175" s="42"/>
      <c r="K175" s="42"/>
      <c r="L175" s="46"/>
      <c r="M175" s="224"/>
      <c r="N175" s="225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160</v>
      </c>
      <c r="AU175" s="19" t="s">
        <v>81</v>
      </c>
    </row>
    <row r="176" s="2" customFormat="1" ht="21.75" customHeight="1">
      <c r="A176" s="40"/>
      <c r="B176" s="41"/>
      <c r="C176" s="261" t="s">
        <v>410</v>
      </c>
      <c r="D176" s="261" t="s">
        <v>265</v>
      </c>
      <c r="E176" s="262" t="s">
        <v>2241</v>
      </c>
      <c r="F176" s="263" t="s">
        <v>2242</v>
      </c>
      <c r="G176" s="264" t="s">
        <v>262</v>
      </c>
      <c r="H176" s="265">
        <v>4</v>
      </c>
      <c r="I176" s="266"/>
      <c r="J176" s="267">
        <f>ROUND(I176*H176,2)</f>
        <v>0</v>
      </c>
      <c r="K176" s="268"/>
      <c r="L176" s="269"/>
      <c r="M176" s="270" t="s">
        <v>19</v>
      </c>
      <c r="N176" s="271" t="s">
        <v>42</v>
      </c>
      <c r="O176" s="86"/>
      <c r="P176" s="217">
        <f>O176*H176</f>
        <v>0</v>
      </c>
      <c r="Q176" s="217">
        <v>0.00038999999999999999</v>
      </c>
      <c r="R176" s="217">
        <f>Q176*H176</f>
        <v>0.00156</v>
      </c>
      <c r="S176" s="217">
        <v>0</v>
      </c>
      <c r="T176" s="218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9" t="s">
        <v>381</v>
      </c>
      <c r="AT176" s="219" t="s">
        <v>265</v>
      </c>
      <c r="AU176" s="219" t="s">
        <v>81</v>
      </c>
      <c r="AY176" s="19" t="s">
        <v>152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9" t="s">
        <v>79</v>
      </c>
      <c r="BK176" s="220">
        <f>ROUND(I176*H176,2)</f>
        <v>0</v>
      </c>
      <c r="BL176" s="19" t="s">
        <v>264</v>
      </c>
      <c r="BM176" s="219" t="s">
        <v>2243</v>
      </c>
    </row>
    <row r="177" s="2" customFormat="1">
      <c r="A177" s="40"/>
      <c r="B177" s="41"/>
      <c r="C177" s="42"/>
      <c r="D177" s="221" t="s">
        <v>160</v>
      </c>
      <c r="E177" s="42"/>
      <c r="F177" s="222" t="s">
        <v>2242</v>
      </c>
      <c r="G177" s="42"/>
      <c r="H177" s="42"/>
      <c r="I177" s="223"/>
      <c r="J177" s="42"/>
      <c r="K177" s="42"/>
      <c r="L177" s="46"/>
      <c r="M177" s="224"/>
      <c r="N177" s="225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160</v>
      </c>
      <c r="AU177" s="19" t="s">
        <v>81</v>
      </c>
    </row>
    <row r="178" s="2" customFormat="1" ht="16.5" customHeight="1">
      <c r="A178" s="40"/>
      <c r="B178" s="41"/>
      <c r="C178" s="261" t="s">
        <v>414</v>
      </c>
      <c r="D178" s="261" t="s">
        <v>265</v>
      </c>
      <c r="E178" s="262" t="s">
        <v>2244</v>
      </c>
      <c r="F178" s="263" t="s">
        <v>2245</v>
      </c>
      <c r="G178" s="264" t="s">
        <v>262</v>
      </c>
      <c r="H178" s="265">
        <v>1</v>
      </c>
      <c r="I178" s="266"/>
      <c r="J178" s="267">
        <f>ROUND(I178*H178,2)</f>
        <v>0</v>
      </c>
      <c r="K178" s="268"/>
      <c r="L178" s="269"/>
      <c r="M178" s="270" t="s">
        <v>19</v>
      </c>
      <c r="N178" s="271" t="s">
        <v>42</v>
      </c>
      <c r="O178" s="86"/>
      <c r="P178" s="217">
        <f>O178*H178</f>
        <v>0</v>
      </c>
      <c r="Q178" s="217">
        <v>1.0000000000000001E-05</v>
      </c>
      <c r="R178" s="217">
        <f>Q178*H178</f>
        <v>1.0000000000000001E-05</v>
      </c>
      <c r="S178" s="217">
        <v>0</v>
      </c>
      <c r="T178" s="218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9" t="s">
        <v>381</v>
      </c>
      <c r="AT178" s="219" t="s">
        <v>265</v>
      </c>
      <c r="AU178" s="219" t="s">
        <v>81</v>
      </c>
      <c r="AY178" s="19" t="s">
        <v>152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9" t="s">
        <v>79</v>
      </c>
      <c r="BK178" s="220">
        <f>ROUND(I178*H178,2)</f>
        <v>0</v>
      </c>
      <c r="BL178" s="19" t="s">
        <v>264</v>
      </c>
      <c r="BM178" s="219" t="s">
        <v>2246</v>
      </c>
    </row>
    <row r="179" s="2" customFormat="1">
      <c r="A179" s="40"/>
      <c r="B179" s="41"/>
      <c r="C179" s="42"/>
      <c r="D179" s="221" t="s">
        <v>160</v>
      </c>
      <c r="E179" s="42"/>
      <c r="F179" s="222" t="s">
        <v>2245</v>
      </c>
      <c r="G179" s="42"/>
      <c r="H179" s="42"/>
      <c r="I179" s="223"/>
      <c r="J179" s="42"/>
      <c r="K179" s="42"/>
      <c r="L179" s="46"/>
      <c r="M179" s="224"/>
      <c r="N179" s="225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160</v>
      </c>
      <c r="AU179" s="19" t="s">
        <v>81</v>
      </c>
    </row>
    <row r="180" s="2" customFormat="1" ht="16.5" customHeight="1">
      <c r="A180" s="40"/>
      <c r="B180" s="41"/>
      <c r="C180" s="261" t="s">
        <v>419</v>
      </c>
      <c r="D180" s="261" t="s">
        <v>265</v>
      </c>
      <c r="E180" s="262" t="s">
        <v>2247</v>
      </c>
      <c r="F180" s="263" t="s">
        <v>2248</v>
      </c>
      <c r="G180" s="264" t="s">
        <v>262</v>
      </c>
      <c r="H180" s="265">
        <v>3</v>
      </c>
      <c r="I180" s="266"/>
      <c r="J180" s="267">
        <f>ROUND(I180*H180,2)</f>
        <v>0</v>
      </c>
      <c r="K180" s="268"/>
      <c r="L180" s="269"/>
      <c r="M180" s="270" t="s">
        <v>19</v>
      </c>
      <c r="N180" s="271" t="s">
        <v>42</v>
      </c>
      <c r="O180" s="86"/>
      <c r="P180" s="217">
        <f>O180*H180</f>
        <v>0</v>
      </c>
      <c r="Q180" s="217">
        <v>0.00010000000000000001</v>
      </c>
      <c r="R180" s="217">
        <f>Q180*H180</f>
        <v>0.00030000000000000003</v>
      </c>
      <c r="S180" s="217">
        <v>0</v>
      </c>
      <c r="T180" s="21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9" t="s">
        <v>381</v>
      </c>
      <c r="AT180" s="219" t="s">
        <v>265</v>
      </c>
      <c r="AU180" s="219" t="s">
        <v>81</v>
      </c>
      <c r="AY180" s="19" t="s">
        <v>152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9" t="s">
        <v>79</v>
      </c>
      <c r="BK180" s="220">
        <f>ROUND(I180*H180,2)</f>
        <v>0</v>
      </c>
      <c r="BL180" s="19" t="s">
        <v>264</v>
      </c>
      <c r="BM180" s="219" t="s">
        <v>2249</v>
      </c>
    </row>
    <row r="181" s="2" customFormat="1">
      <c r="A181" s="40"/>
      <c r="B181" s="41"/>
      <c r="C181" s="42"/>
      <c r="D181" s="221" t="s">
        <v>160</v>
      </c>
      <c r="E181" s="42"/>
      <c r="F181" s="222" t="s">
        <v>2248</v>
      </c>
      <c r="G181" s="42"/>
      <c r="H181" s="42"/>
      <c r="I181" s="223"/>
      <c r="J181" s="42"/>
      <c r="K181" s="42"/>
      <c r="L181" s="46"/>
      <c r="M181" s="224"/>
      <c r="N181" s="225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160</v>
      </c>
      <c r="AU181" s="19" t="s">
        <v>81</v>
      </c>
    </row>
    <row r="182" s="2" customFormat="1" ht="16.5" customHeight="1">
      <c r="A182" s="40"/>
      <c r="B182" s="41"/>
      <c r="C182" s="261" t="s">
        <v>424</v>
      </c>
      <c r="D182" s="261" t="s">
        <v>265</v>
      </c>
      <c r="E182" s="262" t="s">
        <v>2250</v>
      </c>
      <c r="F182" s="263" t="s">
        <v>2251</v>
      </c>
      <c r="G182" s="264" t="s">
        <v>262</v>
      </c>
      <c r="H182" s="265">
        <v>5</v>
      </c>
      <c r="I182" s="266"/>
      <c r="J182" s="267">
        <f>ROUND(I182*H182,2)</f>
        <v>0</v>
      </c>
      <c r="K182" s="268"/>
      <c r="L182" s="269"/>
      <c r="M182" s="270" t="s">
        <v>19</v>
      </c>
      <c r="N182" s="271" t="s">
        <v>42</v>
      </c>
      <c r="O182" s="86"/>
      <c r="P182" s="217">
        <f>O182*H182</f>
        <v>0</v>
      </c>
      <c r="Q182" s="217">
        <v>6.0000000000000002E-05</v>
      </c>
      <c r="R182" s="217">
        <f>Q182*H182</f>
        <v>0.00030000000000000003</v>
      </c>
      <c r="S182" s="217">
        <v>0</v>
      </c>
      <c r="T182" s="21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9" t="s">
        <v>381</v>
      </c>
      <c r="AT182" s="219" t="s">
        <v>265</v>
      </c>
      <c r="AU182" s="219" t="s">
        <v>81</v>
      </c>
      <c r="AY182" s="19" t="s">
        <v>152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9" t="s">
        <v>79</v>
      </c>
      <c r="BK182" s="220">
        <f>ROUND(I182*H182,2)</f>
        <v>0</v>
      </c>
      <c r="BL182" s="19" t="s">
        <v>264</v>
      </c>
      <c r="BM182" s="219" t="s">
        <v>2252</v>
      </c>
    </row>
    <row r="183" s="2" customFormat="1">
      <c r="A183" s="40"/>
      <c r="B183" s="41"/>
      <c r="C183" s="42"/>
      <c r="D183" s="221" t="s">
        <v>160</v>
      </c>
      <c r="E183" s="42"/>
      <c r="F183" s="222" t="s">
        <v>2251</v>
      </c>
      <c r="G183" s="42"/>
      <c r="H183" s="42"/>
      <c r="I183" s="223"/>
      <c r="J183" s="42"/>
      <c r="K183" s="42"/>
      <c r="L183" s="46"/>
      <c r="M183" s="224"/>
      <c r="N183" s="225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160</v>
      </c>
      <c r="AU183" s="19" t="s">
        <v>81</v>
      </c>
    </row>
    <row r="184" s="2" customFormat="1" ht="16.5" customHeight="1">
      <c r="A184" s="40"/>
      <c r="B184" s="41"/>
      <c r="C184" s="261" t="s">
        <v>429</v>
      </c>
      <c r="D184" s="261" t="s">
        <v>265</v>
      </c>
      <c r="E184" s="262" t="s">
        <v>2253</v>
      </c>
      <c r="F184" s="263" t="s">
        <v>2254</v>
      </c>
      <c r="G184" s="264" t="s">
        <v>262</v>
      </c>
      <c r="H184" s="265">
        <v>12</v>
      </c>
      <c r="I184" s="266"/>
      <c r="J184" s="267">
        <f>ROUND(I184*H184,2)</f>
        <v>0</v>
      </c>
      <c r="K184" s="268"/>
      <c r="L184" s="269"/>
      <c r="M184" s="270" t="s">
        <v>19</v>
      </c>
      <c r="N184" s="271" t="s">
        <v>42</v>
      </c>
      <c r="O184" s="86"/>
      <c r="P184" s="217">
        <f>O184*H184</f>
        <v>0</v>
      </c>
      <c r="Q184" s="217">
        <v>6.0000000000000002E-05</v>
      </c>
      <c r="R184" s="217">
        <f>Q184*H184</f>
        <v>0.00072000000000000005</v>
      </c>
      <c r="S184" s="217">
        <v>0</v>
      </c>
      <c r="T184" s="218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9" t="s">
        <v>381</v>
      </c>
      <c r="AT184" s="219" t="s">
        <v>265</v>
      </c>
      <c r="AU184" s="219" t="s">
        <v>81</v>
      </c>
      <c r="AY184" s="19" t="s">
        <v>152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9" t="s">
        <v>79</v>
      </c>
      <c r="BK184" s="220">
        <f>ROUND(I184*H184,2)</f>
        <v>0</v>
      </c>
      <c r="BL184" s="19" t="s">
        <v>264</v>
      </c>
      <c r="BM184" s="219" t="s">
        <v>2255</v>
      </c>
    </row>
    <row r="185" s="2" customFormat="1">
      <c r="A185" s="40"/>
      <c r="B185" s="41"/>
      <c r="C185" s="42"/>
      <c r="D185" s="221" t="s">
        <v>160</v>
      </c>
      <c r="E185" s="42"/>
      <c r="F185" s="222" t="s">
        <v>2254</v>
      </c>
      <c r="G185" s="42"/>
      <c r="H185" s="42"/>
      <c r="I185" s="223"/>
      <c r="J185" s="42"/>
      <c r="K185" s="42"/>
      <c r="L185" s="46"/>
      <c r="M185" s="224"/>
      <c r="N185" s="225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160</v>
      </c>
      <c r="AU185" s="19" t="s">
        <v>81</v>
      </c>
    </row>
    <row r="186" s="2" customFormat="1" ht="16.5" customHeight="1">
      <c r="A186" s="40"/>
      <c r="B186" s="41"/>
      <c r="C186" s="261" t="s">
        <v>434</v>
      </c>
      <c r="D186" s="261" t="s">
        <v>265</v>
      </c>
      <c r="E186" s="262" t="s">
        <v>2256</v>
      </c>
      <c r="F186" s="263" t="s">
        <v>2257</v>
      </c>
      <c r="G186" s="264" t="s">
        <v>262</v>
      </c>
      <c r="H186" s="265">
        <v>3</v>
      </c>
      <c r="I186" s="266"/>
      <c r="J186" s="267">
        <f>ROUND(I186*H186,2)</f>
        <v>0</v>
      </c>
      <c r="K186" s="268"/>
      <c r="L186" s="269"/>
      <c r="M186" s="270" t="s">
        <v>19</v>
      </c>
      <c r="N186" s="271" t="s">
        <v>42</v>
      </c>
      <c r="O186" s="86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9" t="s">
        <v>381</v>
      </c>
      <c r="AT186" s="219" t="s">
        <v>265</v>
      </c>
      <c r="AU186" s="219" t="s">
        <v>81</v>
      </c>
      <c r="AY186" s="19" t="s">
        <v>152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9" t="s">
        <v>79</v>
      </c>
      <c r="BK186" s="220">
        <f>ROUND(I186*H186,2)</f>
        <v>0</v>
      </c>
      <c r="BL186" s="19" t="s">
        <v>264</v>
      </c>
      <c r="BM186" s="219" t="s">
        <v>2258</v>
      </c>
    </row>
    <row r="187" s="2" customFormat="1">
      <c r="A187" s="40"/>
      <c r="B187" s="41"/>
      <c r="C187" s="42"/>
      <c r="D187" s="221" t="s">
        <v>160</v>
      </c>
      <c r="E187" s="42"/>
      <c r="F187" s="222" t="s">
        <v>2257</v>
      </c>
      <c r="G187" s="42"/>
      <c r="H187" s="42"/>
      <c r="I187" s="223"/>
      <c r="J187" s="42"/>
      <c r="K187" s="42"/>
      <c r="L187" s="46"/>
      <c r="M187" s="224"/>
      <c r="N187" s="22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160</v>
      </c>
      <c r="AU187" s="19" t="s">
        <v>81</v>
      </c>
    </row>
    <row r="188" s="2" customFormat="1" ht="24.15" customHeight="1">
      <c r="A188" s="40"/>
      <c r="B188" s="41"/>
      <c r="C188" s="207" t="s">
        <v>440</v>
      </c>
      <c r="D188" s="207" t="s">
        <v>154</v>
      </c>
      <c r="E188" s="208" t="s">
        <v>2259</v>
      </c>
      <c r="F188" s="209" t="s">
        <v>2260</v>
      </c>
      <c r="G188" s="210" t="s">
        <v>262</v>
      </c>
      <c r="H188" s="211">
        <v>92</v>
      </c>
      <c r="I188" s="212"/>
      <c r="J188" s="213">
        <f>ROUND(I188*H188,2)</f>
        <v>0</v>
      </c>
      <c r="K188" s="214"/>
      <c r="L188" s="46"/>
      <c r="M188" s="215" t="s">
        <v>19</v>
      </c>
      <c r="N188" s="216" t="s">
        <v>42</v>
      </c>
      <c r="O188" s="86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9" t="s">
        <v>264</v>
      </c>
      <c r="AT188" s="219" t="s">
        <v>154</v>
      </c>
      <c r="AU188" s="219" t="s">
        <v>81</v>
      </c>
      <c r="AY188" s="19" t="s">
        <v>152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9" t="s">
        <v>79</v>
      </c>
      <c r="BK188" s="220">
        <f>ROUND(I188*H188,2)</f>
        <v>0</v>
      </c>
      <c r="BL188" s="19" t="s">
        <v>264</v>
      </c>
      <c r="BM188" s="219" t="s">
        <v>2261</v>
      </c>
    </row>
    <row r="189" s="2" customFormat="1">
      <c r="A189" s="40"/>
      <c r="B189" s="41"/>
      <c r="C189" s="42"/>
      <c r="D189" s="221" t="s">
        <v>160</v>
      </c>
      <c r="E189" s="42"/>
      <c r="F189" s="222" t="s">
        <v>2260</v>
      </c>
      <c r="G189" s="42"/>
      <c r="H189" s="42"/>
      <c r="I189" s="223"/>
      <c r="J189" s="42"/>
      <c r="K189" s="42"/>
      <c r="L189" s="46"/>
      <c r="M189" s="224"/>
      <c r="N189" s="225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160</v>
      </c>
      <c r="AU189" s="19" t="s">
        <v>81</v>
      </c>
    </row>
    <row r="190" s="2" customFormat="1" ht="16.5" customHeight="1">
      <c r="A190" s="40"/>
      <c r="B190" s="41"/>
      <c r="C190" s="261" t="s">
        <v>445</v>
      </c>
      <c r="D190" s="261" t="s">
        <v>265</v>
      </c>
      <c r="E190" s="262" t="s">
        <v>2262</v>
      </c>
      <c r="F190" s="263" t="s">
        <v>2263</v>
      </c>
      <c r="G190" s="264" t="s">
        <v>262</v>
      </c>
      <c r="H190" s="265">
        <v>6</v>
      </c>
      <c r="I190" s="266"/>
      <c r="J190" s="267">
        <f>ROUND(I190*H190,2)</f>
        <v>0</v>
      </c>
      <c r="K190" s="268"/>
      <c r="L190" s="269"/>
      <c r="M190" s="270" t="s">
        <v>19</v>
      </c>
      <c r="N190" s="271" t="s">
        <v>42</v>
      </c>
      <c r="O190" s="86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9" t="s">
        <v>381</v>
      </c>
      <c r="AT190" s="219" t="s">
        <v>265</v>
      </c>
      <c r="AU190" s="219" t="s">
        <v>81</v>
      </c>
      <c r="AY190" s="19" t="s">
        <v>152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9" t="s">
        <v>79</v>
      </c>
      <c r="BK190" s="220">
        <f>ROUND(I190*H190,2)</f>
        <v>0</v>
      </c>
      <c r="BL190" s="19" t="s">
        <v>264</v>
      </c>
      <c r="BM190" s="219" t="s">
        <v>2264</v>
      </c>
    </row>
    <row r="191" s="2" customFormat="1">
      <c r="A191" s="40"/>
      <c r="B191" s="41"/>
      <c r="C191" s="42"/>
      <c r="D191" s="221" t="s">
        <v>160</v>
      </c>
      <c r="E191" s="42"/>
      <c r="F191" s="222" t="s">
        <v>2263</v>
      </c>
      <c r="G191" s="42"/>
      <c r="H191" s="42"/>
      <c r="I191" s="223"/>
      <c r="J191" s="42"/>
      <c r="K191" s="42"/>
      <c r="L191" s="46"/>
      <c r="M191" s="224"/>
      <c r="N191" s="225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160</v>
      </c>
      <c r="AU191" s="19" t="s">
        <v>81</v>
      </c>
    </row>
    <row r="192" s="2" customFormat="1" ht="16.5" customHeight="1">
      <c r="A192" s="40"/>
      <c r="B192" s="41"/>
      <c r="C192" s="261" t="s">
        <v>450</v>
      </c>
      <c r="D192" s="261" t="s">
        <v>265</v>
      </c>
      <c r="E192" s="262" t="s">
        <v>2265</v>
      </c>
      <c r="F192" s="263" t="s">
        <v>2266</v>
      </c>
      <c r="G192" s="264" t="s">
        <v>262</v>
      </c>
      <c r="H192" s="265">
        <v>3</v>
      </c>
      <c r="I192" s="266"/>
      <c r="J192" s="267">
        <f>ROUND(I192*H192,2)</f>
        <v>0</v>
      </c>
      <c r="K192" s="268"/>
      <c r="L192" s="269"/>
      <c r="M192" s="270" t="s">
        <v>19</v>
      </c>
      <c r="N192" s="271" t="s">
        <v>42</v>
      </c>
      <c r="O192" s="86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9" t="s">
        <v>381</v>
      </c>
      <c r="AT192" s="219" t="s">
        <v>265</v>
      </c>
      <c r="AU192" s="219" t="s">
        <v>81</v>
      </c>
      <c r="AY192" s="19" t="s">
        <v>152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9" t="s">
        <v>79</v>
      </c>
      <c r="BK192" s="220">
        <f>ROUND(I192*H192,2)</f>
        <v>0</v>
      </c>
      <c r="BL192" s="19" t="s">
        <v>264</v>
      </c>
      <c r="BM192" s="219" t="s">
        <v>2267</v>
      </c>
    </row>
    <row r="193" s="2" customFormat="1">
      <c r="A193" s="40"/>
      <c r="B193" s="41"/>
      <c r="C193" s="42"/>
      <c r="D193" s="221" t="s">
        <v>160</v>
      </c>
      <c r="E193" s="42"/>
      <c r="F193" s="222" t="s">
        <v>2266</v>
      </c>
      <c r="G193" s="42"/>
      <c r="H193" s="42"/>
      <c r="I193" s="223"/>
      <c r="J193" s="42"/>
      <c r="K193" s="42"/>
      <c r="L193" s="46"/>
      <c r="M193" s="224"/>
      <c r="N193" s="225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160</v>
      </c>
      <c r="AU193" s="19" t="s">
        <v>81</v>
      </c>
    </row>
    <row r="194" s="2" customFormat="1" ht="16.5" customHeight="1">
      <c r="A194" s="40"/>
      <c r="B194" s="41"/>
      <c r="C194" s="261" t="s">
        <v>460</v>
      </c>
      <c r="D194" s="261" t="s">
        <v>265</v>
      </c>
      <c r="E194" s="262" t="s">
        <v>2268</v>
      </c>
      <c r="F194" s="263" t="s">
        <v>2269</v>
      </c>
      <c r="G194" s="264" t="s">
        <v>262</v>
      </c>
      <c r="H194" s="265">
        <v>11</v>
      </c>
      <c r="I194" s="266"/>
      <c r="J194" s="267">
        <f>ROUND(I194*H194,2)</f>
        <v>0</v>
      </c>
      <c r="K194" s="268"/>
      <c r="L194" s="269"/>
      <c r="M194" s="270" t="s">
        <v>19</v>
      </c>
      <c r="N194" s="271" t="s">
        <v>42</v>
      </c>
      <c r="O194" s="86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9" t="s">
        <v>381</v>
      </c>
      <c r="AT194" s="219" t="s">
        <v>265</v>
      </c>
      <c r="AU194" s="219" t="s">
        <v>81</v>
      </c>
      <c r="AY194" s="19" t="s">
        <v>152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9" t="s">
        <v>79</v>
      </c>
      <c r="BK194" s="220">
        <f>ROUND(I194*H194,2)</f>
        <v>0</v>
      </c>
      <c r="BL194" s="19" t="s">
        <v>264</v>
      </c>
      <c r="BM194" s="219" t="s">
        <v>2270</v>
      </c>
    </row>
    <row r="195" s="2" customFormat="1">
      <c r="A195" s="40"/>
      <c r="B195" s="41"/>
      <c r="C195" s="42"/>
      <c r="D195" s="221" t="s">
        <v>160</v>
      </c>
      <c r="E195" s="42"/>
      <c r="F195" s="222" t="s">
        <v>2269</v>
      </c>
      <c r="G195" s="42"/>
      <c r="H195" s="42"/>
      <c r="I195" s="223"/>
      <c r="J195" s="42"/>
      <c r="K195" s="42"/>
      <c r="L195" s="46"/>
      <c r="M195" s="224"/>
      <c r="N195" s="225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160</v>
      </c>
      <c r="AU195" s="19" t="s">
        <v>81</v>
      </c>
    </row>
    <row r="196" s="2" customFormat="1" ht="16.5" customHeight="1">
      <c r="A196" s="40"/>
      <c r="B196" s="41"/>
      <c r="C196" s="261" t="s">
        <v>464</v>
      </c>
      <c r="D196" s="261" t="s">
        <v>265</v>
      </c>
      <c r="E196" s="262" t="s">
        <v>2271</v>
      </c>
      <c r="F196" s="263" t="s">
        <v>2269</v>
      </c>
      <c r="G196" s="264" t="s">
        <v>262</v>
      </c>
      <c r="H196" s="265">
        <v>1</v>
      </c>
      <c r="I196" s="266"/>
      <c r="J196" s="267">
        <f>ROUND(I196*H196,2)</f>
        <v>0</v>
      </c>
      <c r="K196" s="268"/>
      <c r="L196" s="269"/>
      <c r="M196" s="270" t="s">
        <v>19</v>
      </c>
      <c r="N196" s="271" t="s">
        <v>42</v>
      </c>
      <c r="O196" s="86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9" t="s">
        <v>381</v>
      </c>
      <c r="AT196" s="219" t="s">
        <v>265</v>
      </c>
      <c r="AU196" s="219" t="s">
        <v>81</v>
      </c>
      <c r="AY196" s="19" t="s">
        <v>152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9" t="s">
        <v>79</v>
      </c>
      <c r="BK196" s="220">
        <f>ROUND(I196*H196,2)</f>
        <v>0</v>
      </c>
      <c r="BL196" s="19" t="s">
        <v>264</v>
      </c>
      <c r="BM196" s="219" t="s">
        <v>2272</v>
      </c>
    </row>
    <row r="197" s="2" customFormat="1">
      <c r="A197" s="40"/>
      <c r="B197" s="41"/>
      <c r="C197" s="42"/>
      <c r="D197" s="221" t="s">
        <v>160</v>
      </c>
      <c r="E197" s="42"/>
      <c r="F197" s="222" t="s">
        <v>2269</v>
      </c>
      <c r="G197" s="42"/>
      <c r="H197" s="42"/>
      <c r="I197" s="223"/>
      <c r="J197" s="42"/>
      <c r="K197" s="42"/>
      <c r="L197" s="46"/>
      <c r="M197" s="224"/>
      <c r="N197" s="225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160</v>
      </c>
      <c r="AU197" s="19" t="s">
        <v>81</v>
      </c>
    </row>
    <row r="198" s="2" customFormat="1" ht="16.5" customHeight="1">
      <c r="A198" s="40"/>
      <c r="B198" s="41"/>
      <c r="C198" s="261" t="s">
        <v>471</v>
      </c>
      <c r="D198" s="261" t="s">
        <v>265</v>
      </c>
      <c r="E198" s="262" t="s">
        <v>2273</v>
      </c>
      <c r="F198" s="263" t="s">
        <v>2274</v>
      </c>
      <c r="G198" s="264" t="s">
        <v>262</v>
      </c>
      <c r="H198" s="265">
        <v>14</v>
      </c>
      <c r="I198" s="266"/>
      <c r="J198" s="267">
        <f>ROUND(I198*H198,2)</f>
        <v>0</v>
      </c>
      <c r="K198" s="268"/>
      <c r="L198" s="269"/>
      <c r="M198" s="270" t="s">
        <v>19</v>
      </c>
      <c r="N198" s="271" t="s">
        <v>42</v>
      </c>
      <c r="O198" s="86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9" t="s">
        <v>381</v>
      </c>
      <c r="AT198" s="219" t="s">
        <v>265</v>
      </c>
      <c r="AU198" s="219" t="s">
        <v>81</v>
      </c>
      <c r="AY198" s="19" t="s">
        <v>152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9" t="s">
        <v>79</v>
      </c>
      <c r="BK198" s="220">
        <f>ROUND(I198*H198,2)</f>
        <v>0</v>
      </c>
      <c r="BL198" s="19" t="s">
        <v>264</v>
      </c>
      <c r="BM198" s="219" t="s">
        <v>2275</v>
      </c>
    </row>
    <row r="199" s="2" customFormat="1">
      <c r="A199" s="40"/>
      <c r="B199" s="41"/>
      <c r="C199" s="42"/>
      <c r="D199" s="221" t="s">
        <v>160</v>
      </c>
      <c r="E199" s="42"/>
      <c r="F199" s="222" t="s">
        <v>2274</v>
      </c>
      <c r="G199" s="42"/>
      <c r="H199" s="42"/>
      <c r="I199" s="223"/>
      <c r="J199" s="42"/>
      <c r="K199" s="42"/>
      <c r="L199" s="46"/>
      <c r="M199" s="224"/>
      <c r="N199" s="225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160</v>
      </c>
      <c r="AU199" s="19" t="s">
        <v>81</v>
      </c>
    </row>
    <row r="200" s="2" customFormat="1" ht="16.5" customHeight="1">
      <c r="A200" s="40"/>
      <c r="B200" s="41"/>
      <c r="C200" s="261" t="s">
        <v>481</v>
      </c>
      <c r="D200" s="261" t="s">
        <v>265</v>
      </c>
      <c r="E200" s="262" t="s">
        <v>2276</v>
      </c>
      <c r="F200" s="263" t="s">
        <v>2277</v>
      </c>
      <c r="G200" s="264" t="s">
        <v>262</v>
      </c>
      <c r="H200" s="265">
        <v>1</v>
      </c>
      <c r="I200" s="266"/>
      <c r="J200" s="267">
        <f>ROUND(I200*H200,2)</f>
        <v>0</v>
      </c>
      <c r="K200" s="268"/>
      <c r="L200" s="269"/>
      <c r="M200" s="270" t="s">
        <v>19</v>
      </c>
      <c r="N200" s="271" t="s">
        <v>42</v>
      </c>
      <c r="O200" s="86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9" t="s">
        <v>381</v>
      </c>
      <c r="AT200" s="219" t="s">
        <v>265</v>
      </c>
      <c r="AU200" s="219" t="s">
        <v>81</v>
      </c>
      <c r="AY200" s="19" t="s">
        <v>152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9" t="s">
        <v>79</v>
      </c>
      <c r="BK200" s="220">
        <f>ROUND(I200*H200,2)</f>
        <v>0</v>
      </c>
      <c r="BL200" s="19" t="s">
        <v>264</v>
      </c>
      <c r="BM200" s="219" t="s">
        <v>2278</v>
      </c>
    </row>
    <row r="201" s="2" customFormat="1">
      <c r="A201" s="40"/>
      <c r="B201" s="41"/>
      <c r="C201" s="42"/>
      <c r="D201" s="221" t="s">
        <v>160</v>
      </c>
      <c r="E201" s="42"/>
      <c r="F201" s="222" t="s">
        <v>2277</v>
      </c>
      <c r="G201" s="42"/>
      <c r="H201" s="42"/>
      <c r="I201" s="223"/>
      <c r="J201" s="42"/>
      <c r="K201" s="42"/>
      <c r="L201" s="46"/>
      <c r="M201" s="224"/>
      <c r="N201" s="225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160</v>
      </c>
      <c r="AU201" s="19" t="s">
        <v>81</v>
      </c>
    </row>
    <row r="202" s="2" customFormat="1" ht="16.5" customHeight="1">
      <c r="A202" s="40"/>
      <c r="B202" s="41"/>
      <c r="C202" s="261" t="s">
        <v>496</v>
      </c>
      <c r="D202" s="261" t="s">
        <v>265</v>
      </c>
      <c r="E202" s="262" t="s">
        <v>2279</v>
      </c>
      <c r="F202" s="263" t="s">
        <v>2280</v>
      </c>
      <c r="G202" s="264" t="s">
        <v>262</v>
      </c>
      <c r="H202" s="265">
        <v>4</v>
      </c>
      <c r="I202" s="266"/>
      <c r="J202" s="267">
        <f>ROUND(I202*H202,2)</f>
        <v>0</v>
      </c>
      <c r="K202" s="268"/>
      <c r="L202" s="269"/>
      <c r="M202" s="270" t="s">
        <v>19</v>
      </c>
      <c r="N202" s="271" t="s">
        <v>42</v>
      </c>
      <c r="O202" s="86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9" t="s">
        <v>381</v>
      </c>
      <c r="AT202" s="219" t="s">
        <v>265</v>
      </c>
      <c r="AU202" s="219" t="s">
        <v>81</v>
      </c>
      <c r="AY202" s="19" t="s">
        <v>152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9" t="s">
        <v>79</v>
      </c>
      <c r="BK202" s="220">
        <f>ROUND(I202*H202,2)</f>
        <v>0</v>
      </c>
      <c r="BL202" s="19" t="s">
        <v>264</v>
      </c>
      <c r="BM202" s="219" t="s">
        <v>2281</v>
      </c>
    </row>
    <row r="203" s="2" customFormat="1">
      <c r="A203" s="40"/>
      <c r="B203" s="41"/>
      <c r="C203" s="42"/>
      <c r="D203" s="221" t="s">
        <v>160</v>
      </c>
      <c r="E203" s="42"/>
      <c r="F203" s="222" t="s">
        <v>2280</v>
      </c>
      <c r="G203" s="42"/>
      <c r="H203" s="42"/>
      <c r="I203" s="223"/>
      <c r="J203" s="42"/>
      <c r="K203" s="42"/>
      <c r="L203" s="46"/>
      <c r="M203" s="224"/>
      <c r="N203" s="225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160</v>
      </c>
      <c r="AU203" s="19" t="s">
        <v>81</v>
      </c>
    </row>
    <row r="204" s="2" customFormat="1" ht="16.5" customHeight="1">
      <c r="A204" s="40"/>
      <c r="B204" s="41"/>
      <c r="C204" s="261" t="s">
        <v>559</v>
      </c>
      <c r="D204" s="261" t="s">
        <v>265</v>
      </c>
      <c r="E204" s="262" t="s">
        <v>2282</v>
      </c>
      <c r="F204" s="263" t="s">
        <v>2283</v>
      </c>
      <c r="G204" s="264" t="s">
        <v>262</v>
      </c>
      <c r="H204" s="265">
        <v>29</v>
      </c>
      <c r="I204" s="266"/>
      <c r="J204" s="267">
        <f>ROUND(I204*H204,2)</f>
        <v>0</v>
      </c>
      <c r="K204" s="268"/>
      <c r="L204" s="269"/>
      <c r="M204" s="270" t="s">
        <v>19</v>
      </c>
      <c r="N204" s="271" t="s">
        <v>42</v>
      </c>
      <c r="O204" s="86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9" t="s">
        <v>381</v>
      </c>
      <c r="AT204" s="219" t="s">
        <v>265</v>
      </c>
      <c r="AU204" s="219" t="s">
        <v>81</v>
      </c>
      <c r="AY204" s="19" t="s">
        <v>152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9" t="s">
        <v>79</v>
      </c>
      <c r="BK204" s="220">
        <f>ROUND(I204*H204,2)</f>
        <v>0</v>
      </c>
      <c r="BL204" s="19" t="s">
        <v>264</v>
      </c>
      <c r="BM204" s="219" t="s">
        <v>2284</v>
      </c>
    </row>
    <row r="205" s="2" customFormat="1">
      <c r="A205" s="40"/>
      <c r="B205" s="41"/>
      <c r="C205" s="42"/>
      <c r="D205" s="221" t="s">
        <v>160</v>
      </c>
      <c r="E205" s="42"/>
      <c r="F205" s="222" t="s">
        <v>2283</v>
      </c>
      <c r="G205" s="42"/>
      <c r="H205" s="42"/>
      <c r="I205" s="223"/>
      <c r="J205" s="42"/>
      <c r="K205" s="42"/>
      <c r="L205" s="46"/>
      <c r="M205" s="224"/>
      <c r="N205" s="225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160</v>
      </c>
      <c r="AU205" s="19" t="s">
        <v>81</v>
      </c>
    </row>
    <row r="206" s="2" customFormat="1" ht="16.5" customHeight="1">
      <c r="A206" s="40"/>
      <c r="B206" s="41"/>
      <c r="C206" s="261" t="s">
        <v>565</v>
      </c>
      <c r="D206" s="261" t="s">
        <v>265</v>
      </c>
      <c r="E206" s="262" t="s">
        <v>2285</v>
      </c>
      <c r="F206" s="263" t="s">
        <v>2286</v>
      </c>
      <c r="G206" s="264" t="s">
        <v>262</v>
      </c>
      <c r="H206" s="265">
        <v>10</v>
      </c>
      <c r="I206" s="266"/>
      <c r="J206" s="267">
        <f>ROUND(I206*H206,2)</f>
        <v>0</v>
      </c>
      <c r="K206" s="268"/>
      <c r="L206" s="269"/>
      <c r="M206" s="270" t="s">
        <v>19</v>
      </c>
      <c r="N206" s="271" t="s">
        <v>42</v>
      </c>
      <c r="O206" s="86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9" t="s">
        <v>381</v>
      </c>
      <c r="AT206" s="219" t="s">
        <v>265</v>
      </c>
      <c r="AU206" s="219" t="s">
        <v>81</v>
      </c>
      <c r="AY206" s="19" t="s">
        <v>152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9" t="s">
        <v>79</v>
      </c>
      <c r="BK206" s="220">
        <f>ROUND(I206*H206,2)</f>
        <v>0</v>
      </c>
      <c r="BL206" s="19" t="s">
        <v>264</v>
      </c>
      <c r="BM206" s="219" t="s">
        <v>2287</v>
      </c>
    </row>
    <row r="207" s="2" customFormat="1">
      <c r="A207" s="40"/>
      <c r="B207" s="41"/>
      <c r="C207" s="42"/>
      <c r="D207" s="221" t="s">
        <v>160</v>
      </c>
      <c r="E207" s="42"/>
      <c r="F207" s="222" t="s">
        <v>2286</v>
      </c>
      <c r="G207" s="42"/>
      <c r="H207" s="42"/>
      <c r="I207" s="223"/>
      <c r="J207" s="42"/>
      <c r="K207" s="42"/>
      <c r="L207" s="46"/>
      <c r="M207" s="224"/>
      <c r="N207" s="225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160</v>
      </c>
      <c r="AU207" s="19" t="s">
        <v>81</v>
      </c>
    </row>
    <row r="208" s="2" customFormat="1" ht="16.5" customHeight="1">
      <c r="A208" s="40"/>
      <c r="B208" s="41"/>
      <c r="C208" s="261" t="s">
        <v>570</v>
      </c>
      <c r="D208" s="261" t="s">
        <v>265</v>
      </c>
      <c r="E208" s="262" t="s">
        <v>2288</v>
      </c>
      <c r="F208" s="263" t="s">
        <v>2289</v>
      </c>
      <c r="G208" s="264" t="s">
        <v>262</v>
      </c>
      <c r="H208" s="265">
        <v>30</v>
      </c>
      <c r="I208" s="266"/>
      <c r="J208" s="267">
        <f>ROUND(I208*H208,2)</f>
        <v>0</v>
      </c>
      <c r="K208" s="268"/>
      <c r="L208" s="269"/>
      <c r="M208" s="270" t="s">
        <v>19</v>
      </c>
      <c r="N208" s="271" t="s">
        <v>42</v>
      </c>
      <c r="O208" s="86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9" t="s">
        <v>381</v>
      </c>
      <c r="AT208" s="219" t="s">
        <v>265</v>
      </c>
      <c r="AU208" s="219" t="s">
        <v>81</v>
      </c>
      <c r="AY208" s="19" t="s">
        <v>152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9" t="s">
        <v>79</v>
      </c>
      <c r="BK208" s="220">
        <f>ROUND(I208*H208,2)</f>
        <v>0</v>
      </c>
      <c r="BL208" s="19" t="s">
        <v>264</v>
      </c>
      <c r="BM208" s="219" t="s">
        <v>2290</v>
      </c>
    </row>
    <row r="209" s="2" customFormat="1">
      <c r="A209" s="40"/>
      <c r="B209" s="41"/>
      <c r="C209" s="42"/>
      <c r="D209" s="221" t="s">
        <v>160</v>
      </c>
      <c r="E209" s="42"/>
      <c r="F209" s="222" t="s">
        <v>2289</v>
      </c>
      <c r="G209" s="42"/>
      <c r="H209" s="42"/>
      <c r="I209" s="223"/>
      <c r="J209" s="42"/>
      <c r="K209" s="42"/>
      <c r="L209" s="46"/>
      <c r="M209" s="224"/>
      <c r="N209" s="225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160</v>
      </c>
      <c r="AU209" s="19" t="s">
        <v>81</v>
      </c>
    </row>
    <row r="210" s="2" customFormat="1" ht="16.5" customHeight="1">
      <c r="A210" s="40"/>
      <c r="B210" s="41"/>
      <c r="C210" s="261" t="s">
        <v>586</v>
      </c>
      <c r="D210" s="261" t="s">
        <v>265</v>
      </c>
      <c r="E210" s="262" t="s">
        <v>2291</v>
      </c>
      <c r="F210" s="263" t="s">
        <v>2292</v>
      </c>
      <c r="G210" s="264" t="s">
        <v>262</v>
      </c>
      <c r="H210" s="265">
        <v>11</v>
      </c>
      <c r="I210" s="266"/>
      <c r="J210" s="267">
        <f>ROUND(I210*H210,2)</f>
        <v>0</v>
      </c>
      <c r="K210" s="268"/>
      <c r="L210" s="269"/>
      <c r="M210" s="270" t="s">
        <v>19</v>
      </c>
      <c r="N210" s="271" t="s">
        <v>42</v>
      </c>
      <c r="O210" s="86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9" t="s">
        <v>381</v>
      </c>
      <c r="AT210" s="219" t="s">
        <v>265</v>
      </c>
      <c r="AU210" s="219" t="s">
        <v>81</v>
      </c>
      <c r="AY210" s="19" t="s">
        <v>152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9" t="s">
        <v>79</v>
      </c>
      <c r="BK210" s="220">
        <f>ROUND(I210*H210,2)</f>
        <v>0</v>
      </c>
      <c r="BL210" s="19" t="s">
        <v>264</v>
      </c>
      <c r="BM210" s="219" t="s">
        <v>2293</v>
      </c>
    </row>
    <row r="211" s="2" customFormat="1">
      <c r="A211" s="40"/>
      <c r="B211" s="41"/>
      <c r="C211" s="42"/>
      <c r="D211" s="221" t="s">
        <v>160</v>
      </c>
      <c r="E211" s="42"/>
      <c r="F211" s="222" t="s">
        <v>2292</v>
      </c>
      <c r="G211" s="42"/>
      <c r="H211" s="42"/>
      <c r="I211" s="223"/>
      <c r="J211" s="42"/>
      <c r="K211" s="42"/>
      <c r="L211" s="46"/>
      <c r="M211" s="224"/>
      <c r="N211" s="225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160</v>
      </c>
      <c r="AU211" s="19" t="s">
        <v>81</v>
      </c>
    </row>
    <row r="212" s="2" customFormat="1" ht="16.5" customHeight="1">
      <c r="A212" s="40"/>
      <c r="B212" s="41"/>
      <c r="C212" s="261" t="s">
        <v>590</v>
      </c>
      <c r="D212" s="261" t="s">
        <v>265</v>
      </c>
      <c r="E212" s="262" t="s">
        <v>2294</v>
      </c>
      <c r="F212" s="263" t="s">
        <v>2295</v>
      </c>
      <c r="G212" s="264" t="s">
        <v>262</v>
      </c>
      <c r="H212" s="265">
        <v>11</v>
      </c>
      <c r="I212" s="266"/>
      <c r="J212" s="267">
        <f>ROUND(I212*H212,2)</f>
        <v>0</v>
      </c>
      <c r="K212" s="268"/>
      <c r="L212" s="269"/>
      <c r="M212" s="270" t="s">
        <v>19</v>
      </c>
      <c r="N212" s="271" t="s">
        <v>42</v>
      </c>
      <c r="O212" s="86"/>
      <c r="P212" s="217">
        <f>O212*H212</f>
        <v>0</v>
      </c>
      <c r="Q212" s="217">
        <v>0</v>
      </c>
      <c r="R212" s="217">
        <f>Q212*H212</f>
        <v>0</v>
      </c>
      <c r="S212" s="217">
        <v>0</v>
      </c>
      <c r="T212" s="218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9" t="s">
        <v>381</v>
      </c>
      <c r="AT212" s="219" t="s">
        <v>265</v>
      </c>
      <c r="AU212" s="219" t="s">
        <v>81</v>
      </c>
      <c r="AY212" s="19" t="s">
        <v>152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9" t="s">
        <v>79</v>
      </c>
      <c r="BK212" s="220">
        <f>ROUND(I212*H212,2)</f>
        <v>0</v>
      </c>
      <c r="BL212" s="19" t="s">
        <v>264</v>
      </c>
      <c r="BM212" s="219" t="s">
        <v>2296</v>
      </c>
    </row>
    <row r="213" s="2" customFormat="1">
      <c r="A213" s="40"/>
      <c r="B213" s="41"/>
      <c r="C213" s="42"/>
      <c r="D213" s="221" t="s">
        <v>160</v>
      </c>
      <c r="E213" s="42"/>
      <c r="F213" s="222" t="s">
        <v>2295</v>
      </c>
      <c r="G213" s="42"/>
      <c r="H213" s="42"/>
      <c r="I213" s="223"/>
      <c r="J213" s="42"/>
      <c r="K213" s="42"/>
      <c r="L213" s="46"/>
      <c r="M213" s="224"/>
      <c r="N213" s="225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160</v>
      </c>
      <c r="AU213" s="19" t="s">
        <v>81</v>
      </c>
    </row>
    <row r="214" s="2" customFormat="1" ht="16.5" customHeight="1">
      <c r="A214" s="40"/>
      <c r="B214" s="41"/>
      <c r="C214" s="261" t="s">
        <v>594</v>
      </c>
      <c r="D214" s="261" t="s">
        <v>265</v>
      </c>
      <c r="E214" s="262" t="s">
        <v>2297</v>
      </c>
      <c r="F214" s="263" t="s">
        <v>2298</v>
      </c>
      <c r="G214" s="264" t="s">
        <v>262</v>
      </c>
      <c r="H214" s="265">
        <v>10</v>
      </c>
      <c r="I214" s="266"/>
      <c r="J214" s="267">
        <f>ROUND(I214*H214,2)</f>
        <v>0</v>
      </c>
      <c r="K214" s="268"/>
      <c r="L214" s="269"/>
      <c r="M214" s="270" t="s">
        <v>19</v>
      </c>
      <c r="N214" s="271" t="s">
        <v>42</v>
      </c>
      <c r="O214" s="86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9" t="s">
        <v>381</v>
      </c>
      <c r="AT214" s="219" t="s">
        <v>265</v>
      </c>
      <c r="AU214" s="219" t="s">
        <v>81</v>
      </c>
      <c r="AY214" s="19" t="s">
        <v>152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9" t="s">
        <v>79</v>
      </c>
      <c r="BK214" s="220">
        <f>ROUND(I214*H214,2)</f>
        <v>0</v>
      </c>
      <c r="BL214" s="19" t="s">
        <v>264</v>
      </c>
      <c r="BM214" s="219" t="s">
        <v>2299</v>
      </c>
    </row>
    <row r="215" s="2" customFormat="1">
      <c r="A215" s="40"/>
      <c r="B215" s="41"/>
      <c r="C215" s="42"/>
      <c r="D215" s="221" t="s">
        <v>160</v>
      </c>
      <c r="E215" s="42"/>
      <c r="F215" s="222" t="s">
        <v>2298</v>
      </c>
      <c r="G215" s="42"/>
      <c r="H215" s="42"/>
      <c r="I215" s="223"/>
      <c r="J215" s="42"/>
      <c r="K215" s="42"/>
      <c r="L215" s="46"/>
      <c r="M215" s="224"/>
      <c r="N215" s="225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160</v>
      </c>
      <c r="AU215" s="19" t="s">
        <v>81</v>
      </c>
    </row>
    <row r="216" s="2" customFormat="1" ht="16.5" customHeight="1">
      <c r="A216" s="40"/>
      <c r="B216" s="41"/>
      <c r="C216" s="261" t="s">
        <v>598</v>
      </c>
      <c r="D216" s="261" t="s">
        <v>265</v>
      </c>
      <c r="E216" s="262" t="s">
        <v>2300</v>
      </c>
      <c r="F216" s="263" t="s">
        <v>2301</v>
      </c>
      <c r="G216" s="264" t="s">
        <v>262</v>
      </c>
      <c r="H216" s="265">
        <v>152</v>
      </c>
      <c r="I216" s="266"/>
      <c r="J216" s="267">
        <f>ROUND(I216*H216,2)</f>
        <v>0</v>
      </c>
      <c r="K216" s="268"/>
      <c r="L216" s="269"/>
      <c r="M216" s="270" t="s">
        <v>19</v>
      </c>
      <c r="N216" s="271" t="s">
        <v>42</v>
      </c>
      <c r="O216" s="86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9" t="s">
        <v>381</v>
      </c>
      <c r="AT216" s="219" t="s">
        <v>265</v>
      </c>
      <c r="AU216" s="219" t="s">
        <v>81</v>
      </c>
      <c r="AY216" s="19" t="s">
        <v>152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9" t="s">
        <v>79</v>
      </c>
      <c r="BK216" s="220">
        <f>ROUND(I216*H216,2)</f>
        <v>0</v>
      </c>
      <c r="BL216" s="19" t="s">
        <v>264</v>
      </c>
      <c r="BM216" s="219" t="s">
        <v>2302</v>
      </c>
    </row>
    <row r="217" s="2" customFormat="1">
      <c r="A217" s="40"/>
      <c r="B217" s="41"/>
      <c r="C217" s="42"/>
      <c r="D217" s="221" t="s">
        <v>160</v>
      </c>
      <c r="E217" s="42"/>
      <c r="F217" s="222" t="s">
        <v>2301</v>
      </c>
      <c r="G217" s="42"/>
      <c r="H217" s="42"/>
      <c r="I217" s="223"/>
      <c r="J217" s="42"/>
      <c r="K217" s="42"/>
      <c r="L217" s="46"/>
      <c r="M217" s="224"/>
      <c r="N217" s="225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160</v>
      </c>
      <c r="AU217" s="19" t="s">
        <v>81</v>
      </c>
    </row>
    <row r="218" s="2" customFormat="1" ht="16.5" customHeight="1">
      <c r="A218" s="40"/>
      <c r="B218" s="41"/>
      <c r="C218" s="261" t="s">
        <v>602</v>
      </c>
      <c r="D218" s="261" t="s">
        <v>265</v>
      </c>
      <c r="E218" s="262" t="s">
        <v>2303</v>
      </c>
      <c r="F218" s="263" t="s">
        <v>2304</v>
      </c>
      <c r="G218" s="264" t="s">
        <v>262</v>
      </c>
      <c r="H218" s="265">
        <v>140</v>
      </c>
      <c r="I218" s="266"/>
      <c r="J218" s="267">
        <f>ROUND(I218*H218,2)</f>
        <v>0</v>
      </c>
      <c r="K218" s="268"/>
      <c r="L218" s="269"/>
      <c r="M218" s="270" t="s">
        <v>19</v>
      </c>
      <c r="N218" s="271" t="s">
        <v>42</v>
      </c>
      <c r="O218" s="86"/>
      <c r="P218" s="217">
        <f>O218*H218</f>
        <v>0</v>
      </c>
      <c r="Q218" s="217">
        <v>0</v>
      </c>
      <c r="R218" s="217">
        <f>Q218*H218</f>
        <v>0</v>
      </c>
      <c r="S218" s="217">
        <v>0</v>
      </c>
      <c r="T218" s="218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9" t="s">
        <v>381</v>
      </c>
      <c r="AT218" s="219" t="s">
        <v>265</v>
      </c>
      <c r="AU218" s="219" t="s">
        <v>81</v>
      </c>
      <c r="AY218" s="19" t="s">
        <v>152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9" t="s">
        <v>79</v>
      </c>
      <c r="BK218" s="220">
        <f>ROUND(I218*H218,2)</f>
        <v>0</v>
      </c>
      <c r="BL218" s="19" t="s">
        <v>264</v>
      </c>
      <c r="BM218" s="219" t="s">
        <v>2305</v>
      </c>
    </row>
    <row r="219" s="2" customFormat="1">
      <c r="A219" s="40"/>
      <c r="B219" s="41"/>
      <c r="C219" s="42"/>
      <c r="D219" s="221" t="s">
        <v>160</v>
      </c>
      <c r="E219" s="42"/>
      <c r="F219" s="222" t="s">
        <v>2304</v>
      </c>
      <c r="G219" s="42"/>
      <c r="H219" s="42"/>
      <c r="I219" s="223"/>
      <c r="J219" s="42"/>
      <c r="K219" s="42"/>
      <c r="L219" s="46"/>
      <c r="M219" s="224"/>
      <c r="N219" s="225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160</v>
      </c>
      <c r="AU219" s="19" t="s">
        <v>81</v>
      </c>
    </row>
    <row r="220" s="2" customFormat="1" ht="16.5" customHeight="1">
      <c r="A220" s="40"/>
      <c r="B220" s="41"/>
      <c r="C220" s="261" t="s">
        <v>607</v>
      </c>
      <c r="D220" s="261" t="s">
        <v>265</v>
      </c>
      <c r="E220" s="262" t="s">
        <v>2306</v>
      </c>
      <c r="F220" s="263" t="s">
        <v>2307</v>
      </c>
      <c r="G220" s="264" t="s">
        <v>262</v>
      </c>
      <c r="H220" s="265">
        <v>70</v>
      </c>
      <c r="I220" s="266"/>
      <c r="J220" s="267">
        <f>ROUND(I220*H220,2)</f>
        <v>0</v>
      </c>
      <c r="K220" s="268"/>
      <c r="L220" s="269"/>
      <c r="M220" s="270" t="s">
        <v>19</v>
      </c>
      <c r="N220" s="271" t="s">
        <v>42</v>
      </c>
      <c r="O220" s="86"/>
      <c r="P220" s="217">
        <f>O220*H220</f>
        <v>0</v>
      </c>
      <c r="Q220" s="217">
        <v>0</v>
      </c>
      <c r="R220" s="217">
        <f>Q220*H220</f>
        <v>0</v>
      </c>
      <c r="S220" s="217">
        <v>0</v>
      </c>
      <c r="T220" s="218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9" t="s">
        <v>381</v>
      </c>
      <c r="AT220" s="219" t="s">
        <v>265</v>
      </c>
      <c r="AU220" s="219" t="s">
        <v>81</v>
      </c>
      <c r="AY220" s="19" t="s">
        <v>152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9" t="s">
        <v>79</v>
      </c>
      <c r="BK220" s="220">
        <f>ROUND(I220*H220,2)</f>
        <v>0</v>
      </c>
      <c r="BL220" s="19" t="s">
        <v>264</v>
      </c>
      <c r="BM220" s="219" t="s">
        <v>2308</v>
      </c>
    </row>
    <row r="221" s="2" customFormat="1">
      <c r="A221" s="40"/>
      <c r="B221" s="41"/>
      <c r="C221" s="42"/>
      <c r="D221" s="221" t="s">
        <v>160</v>
      </c>
      <c r="E221" s="42"/>
      <c r="F221" s="222" t="s">
        <v>2307</v>
      </c>
      <c r="G221" s="42"/>
      <c r="H221" s="42"/>
      <c r="I221" s="223"/>
      <c r="J221" s="42"/>
      <c r="K221" s="42"/>
      <c r="L221" s="46"/>
      <c r="M221" s="224"/>
      <c r="N221" s="225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160</v>
      </c>
      <c r="AU221" s="19" t="s">
        <v>81</v>
      </c>
    </row>
    <row r="222" s="2" customFormat="1" ht="16.5" customHeight="1">
      <c r="A222" s="40"/>
      <c r="B222" s="41"/>
      <c r="C222" s="261" t="s">
        <v>613</v>
      </c>
      <c r="D222" s="261" t="s">
        <v>265</v>
      </c>
      <c r="E222" s="262" t="s">
        <v>2309</v>
      </c>
      <c r="F222" s="263" t="s">
        <v>2310</v>
      </c>
      <c r="G222" s="264" t="s">
        <v>262</v>
      </c>
      <c r="H222" s="265">
        <v>70</v>
      </c>
      <c r="I222" s="266"/>
      <c r="J222" s="267">
        <f>ROUND(I222*H222,2)</f>
        <v>0</v>
      </c>
      <c r="K222" s="268"/>
      <c r="L222" s="269"/>
      <c r="M222" s="270" t="s">
        <v>19</v>
      </c>
      <c r="N222" s="271" t="s">
        <v>42</v>
      </c>
      <c r="O222" s="86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9" t="s">
        <v>381</v>
      </c>
      <c r="AT222" s="219" t="s">
        <v>265</v>
      </c>
      <c r="AU222" s="219" t="s">
        <v>81</v>
      </c>
      <c r="AY222" s="19" t="s">
        <v>152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9" t="s">
        <v>79</v>
      </c>
      <c r="BK222" s="220">
        <f>ROUND(I222*H222,2)</f>
        <v>0</v>
      </c>
      <c r="BL222" s="19" t="s">
        <v>264</v>
      </c>
      <c r="BM222" s="219" t="s">
        <v>2311</v>
      </c>
    </row>
    <row r="223" s="2" customFormat="1">
      <c r="A223" s="40"/>
      <c r="B223" s="41"/>
      <c r="C223" s="42"/>
      <c r="D223" s="221" t="s">
        <v>160</v>
      </c>
      <c r="E223" s="42"/>
      <c r="F223" s="222" t="s">
        <v>2310</v>
      </c>
      <c r="G223" s="42"/>
      <c r="H223" s="42"/>
      <c r="I223" s="223"/>
      <c r="J223" s="42"/>
      <c r="K223" s="42"/>
      <c r="L223" s="46"/>
      <c r="M223" s="224"/>
      <c r="N223" s="225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160</v>
      </c>
      <c r="AU223" s="19" t="s">
        <v>81</v>
      </c>
    </row>
    <row r="224" s="2" customFormat="1" ht="37.8" customHeight="1">
      <c r="A224" s="40"/>
      <c r="B224" s="41"/>
      <c r="C224" s="261" t="s">
        <v>469</v>
      </c>
      <c r="D224" s="261" t="s">
        <v>265</v>
      </c>
      <c r="E224" s="262" t="s">
        <v>2312</v>
      </c>
      <c r="F224" s="263" t="s">
        <v>2313</v>
      </c>
      <c r="G224" s="264" t="s">
        <v>262</v>
      </c>
      <c r="H224" s="265">
        <v>2</v>
      </c>
      <c r="I224" s="266"/>
      <c r="J224" s="267">
        <f>ROUND(I224*H224,2)</f>
        <v>0</v>
      </c>
      <c r="K224" s="268"/>
      <c r="L224" s="269"/>
      <c r="M224" s="270" t="s">
        <v>19</v>
      </c>
      <c r="N224" s="271" t="s">
        <v>42</v>
      </c>
      <c r="O224" s="86"/>
      <c r="P224" s="217">
        <f>O224*H224</f>
        <v>0</v>
      </c>
      <c r="Q224" s="217">
        <v>0</v>
      </c>
      <c r="R224" s="217">
        <f>Q224*H224</f>
        <v>0</v>
      </c>
      <c r="S224" s="217">
        <v>0</v>
      </c>
      <c r="T224" s="218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9" t="s">
        <v>381</v>
      </c>
      <c r="AT224" s="219" t="s">
        <v>265</v>
      </c>
      <c r="AU224" s="219" t="s">
        <v>81</v>
      </c>
      <c r="AY224" s="19" t="s">
        <v>152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19" t="s">
        <v>79</v>
      </c>
      <c r="BK224" s="220">
        <f>ROUND(I224*H224,2)</f>
        <v>0</v>
      </c>
      <c r="BL224" s="19" t="s">
        <v>264</v>
      </c>
      <c r="BM224" s="219" t="s">
        <v>2314</v>
      </c>
    </row>
    <row r="225" s="2" customFormat="1">
      <c r="A225" s="40"/>
      <c r="B225" s="41"/>
      <c r="C225" s="42"/>
      <c r="D225" s="221" t="s">
        <v>160</v>
      </c>
      <c r="E225" s="42"/>
      <c r="F225" s="222" t="s">
        <v>2315</v>
      </c>
      <c r="G225" s="42"/>
      <c r="H225" s="42"/>
      <c r="I225" s="223"/>
      <c r="J225" s="42"/>
      <c r="K225" s="42"/>
      <c r="L225" s="46"/>
      <c r="M225" s="224"/>
      <c r="N225" s="225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160</v>
      </c>
      <c r="AU225" s="19" t="s">
        <v>81</v>
      </c>
    </row>
    <row r="226" s="2" customFormat="1" ht="37.8" customHeight="1">
      <c r="A226" s="40"/>
      <c r="B226" s="41"/>
      <c r="C226" s="261" t="s">
        <v>611</v>
      </c>
      <c r="D226" s="261" t="s">
        <v>265</v>
      </c>
      <c r="E226" s="262" t="s">
        <v>2316</v>
      </c>
      <c r="F226" s="263" t="s">
        <v>2317</v>
      </c>
      <c r="G226" s="264" t="s">
        <v>262</v>
      </c>
      <c r="H226" s="265">
        <v>4</v>
      </c>
      <c r="I226" s="266"/>
      <c r="J226" s="267">
        <f>ROUND(I226*H226,2)</f>
        <v>0</v>
      </c>
      <c r="K226" s="268"/>
      <c r="L226" s="269"/>
      <c r="M226" s="270" t="s">
        <v>19</v>
      </c>
      <c r="N226" s="271" t="s">
        <v>42</v>
      </c>
      <c r="O226" s="86"/>
      <c r="P226" s="217">
        <f>O226*H226</f>
        <v>0</v>
      </c>
      <c r="Q226" s="217">
        <v>0</v>
      </c>
      <c r="R226" s="217">
        <f>Q226*H226</f>
        <v>0</v>
      </c>
      <c r="S226" s="217">
        <v>0</v>
      </c>
      <c r="T226" s="218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9" t="s">
        <v>381</v>
      </c>
      <c r="AT226" s="219" t="s">
        <v>265</v>
      </c>
      <c r="AU226" s="219" t="s">
        <v>81</v>
      </c>
      <c r="AY226" s="19" t="s">
        <v>152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9" t="s">
        <v>79</v>
      </c>
      <c r="BK226" s="220">
        <f>ROUND(I226*H226,2)</f>
        <v>0</v>
      </c>
      <c r="BL226" s="19" t="s">
        <v>264</v>
      </c>
      <c r="BM226" s="219" t="s">
        <v>2318</v>
      </c>
    </row>
    <row r="227" s="2" customFormat="1">
      <c r="A227" s="40"/>
      <c r="B227" s="41"/>
      <c r="C227" s="42"/>
      <c r="D227" s="221" t="s">
        <v>160</v>
      </c>
      <c r="E227" s="42"/>
      <c r="F227" s="222" t="s">
        <v>2319</v>
      </c>
      <c r="G227" s="42"/>
      <c r="H227" s="42"/>
      <c r="I227" s="223"/>
      <c r="J227" s="42"/>
      <c r="K227" s="42"/>
      <c r="L227" s="46"/>
      <c r="M227" s="224"/>
      <c r="N227" s="225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160</v>
      </c>
      <c r="AU227" s="19" t="s">
        <v>81</v>
      </c>
    </row>
    <row r="228" s="2" customFormat="1" ht="37.8" customHeight="1">
      <c r="A228" s="40"/>
      <c r="B228" s="41"/>
      <c r="C228" s="261" t="s">
        <v>628</v>
      </c>
      <c r="D228" s="261" t="s">
        <v>265</v>
      </c>
      <c r="E228" s="262" t="s">
        <v>2320</v>
      </c>
      <c r="F228" s="263" t="s">
        <v>2321</v>
      </c>
      <c r="G228" s="264" t="s">
        <v>262</v>
      </c>
      <c r="H228" s="265">
        <v>12</v>
      </c>
      <c r="I228" s="266"/>
      <c r="J228" s="267">
        <f>ROUND(I228*H228,2)</f>
        <v>0</v>
      </c>
      <c r="K228" s="268"/>
      <c r="L228" s="269"/>
      <c r="M228" s="270" t="s">
        <v>19</v>
      </c>
      <c r="N228" s="271" t="s">
        <v>42</v>
      </c>
      <c r="O228" s="86"/>
      <c r="P228" s="217">
        <f>O228*H228</f>
        <v>0</v>
      </c>
      <c r="Q228" s="217">
        <v>0</v>
      </c>
      <c r="R228" s="217">
        <f>Q228*H228</f>
        <v>0</v>
      </c>
      <c r="S228" s="217">
        <v>0</v>
      </c>
      <c r="T228" s="218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9" t="s">
        <v>381</v>
      </c>
      <c r="AT228" s="219" t="s">
        <v>265</v>
      </c>
      <c r="AU228" s="219" t="s">
        <v>81</v>
      </c>
      <c r="AY228" s="19" t="s">
        <v>152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9" t="s">
        <v>79</v>
      </c>
      <c r="BK228" s="220">
        <f>ROUND(I228*H228,2)</f>
        <v>0</v>
      </c>
      <c r="BL228" s="19" t="s">
        <v>264</v>
      </c>
      <c r="BM228" s="219" t="s">
        <v>2322</v>
      </c>
    </row>
    <row r="229" s="2" customFormat="1">
      <c r="A229" s="40"/>
      <c r="B229" s="41"/>
      <c r="C229" s="42"/>
      <c r="D229" s="221" t="s">
        <v>160</v>
      </c>
      <c r="E229" s="42"/>
      <c r="F229" s="222" t="s">
        <v>2323</v>
      </c>
      <c r="G229" s="42"/>
      <c r="H229" s="42"/>
      <c r="I229" s="223"/>
      <c r="J229" s="42"/>
      <c r="K229" s="42"/>
      <c r="L229" s="46"/>
      <c r="M229" s="224"/>
      <c r="N229" s="225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160</v>
      </c>
      <c r="AU229" s="19" t="s">
        <v>81</v>
      </c>
    </row>
    <row r="230" s="2" customFormat="1" ht="33" customHeight="1">
      <c r="A230" s="40"/>
      <c r="B230" s="41"/>
      <c r="C230" s="261" t="s">
        <v>640</v>
      </c>
      <c r="D230" s="261" t="s">
        <v>265</v>
      </c>
      <c r="E230" s="262" t="s">
        <v>2324</v>
      </c>
      <c r="F230" s="263" t="s">
        <v>2325</v>
      </c>
      <c r="G230" s="264" t="s">
        <v>262</v>
      </c>
      <c r="H230" s="265">
        <v>6</v>
      </c>
      <c r="I230" s="266"/>
      <c r="J230" s="267">
        <f>ROUND(I230*H230,2)</f>
        <v>0</v>
      </c>
      <c r="K230" s="268"/>
      <c r="L230" s="269"/>
      <c r="M230" s="270" t="s">
        <v>19</v>
      </c>
      <c r="N230" s="271" t="s">
        <v>42</v>
      </c>
      <c r="O230" s="86"/>
      <c r="P230" s="217">
        <f>O230*H230</f>
        <v>0</v>
      </c>
      <c r="Q230" s="217">
        <v>0</v>
      </c>
      <c r="R230" s="217">
        <f>Q230*H230</f>
        <v>0</v>
      </c>
      <c r="S230" s="217">
        <v>0</v>
      </c>
      <c r="T230" s="218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9" t="s">
        <v>381</v>
      </c>
      <c r="AT230" s="219" t="s">
        <v>265</v>
      </c>
      <c r="AU230" s="219" t="s">
        <v>81</v>
      </c>
      <c r="AY230" s="19" t="s">
        <v>152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19" t="s">
        <v>79</v>
      </c>
      <c r="BK230" s="220">
        <f>ROUND(I230*H230,2)</f>
        <v>0</v>
      </c>
      <c r="BL230" s="19" t="s">
        <v>264</v>
      </c>
      <c r="BM230" s="219" t="s">
        <v>2326</v>
      </c>
    </row>
    <row r="231" s="2" customFormat="1">
      <c r="A231" s="40"/>
      <c r="B231" s="41"/>
      <c r="C231" s="42"/>
      <c r="D231" s="221" t="s">
        <v>160</v>
      </c>
      <c r="E231" s="42"/>
      <c r="F231" s="222" t="s">
        <v>2325</v>
      </c>
      <c r="G231" s="42"/>
      <c r="H231" s="42"/>
      <c r="I231" s="223"/>
      <c r="J231" s="42"/>
      <c r="K231" s="42"/>
      <c r="L231" s="46"/>
      <c r="M231" s="224"/>
      <c r="N231" s="225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160</v>
      </c>
      <c r="AU231" s="19" t="s">
        <v>81</v>
      </c>
    </row>
    <row r="232" s="2" customFormat="1" ht="21.75" customHeight="1">
      <c r="A232" s="40"/>
      <c r="B232" s="41"/>
      <c r="C232" s="261" t="s">
        <v>648</v>
      </c>
      <c r="D232" s="261" t="s">
        <v>265</v>
      </c>
      <c r="E232" s="262" t="s">
        <v>2327</v>
      </c>
      <c r="F232" s="263" t="s">
        <v>2328</v>
      </c>
      <c r="G232" s="264" t="s">
        <v>262</v>
      </c>
      <c r="H232" s="265">
        <v>3</v>
      </c>
      <c r="I232" s="266"/>
      <c r="J232" s="267">
        <f>ROUND(I232*H232,2)</f>
        <v>0</v>
      </c>
      <c r="K232" s="268"/>
      <c r="L232" s="269"/>
      <c r="M232" s="270" t="s">
        <v>19</v>
      </c>
      <c r="N232" s="271" t="s">
        <v>42</v>
      </c>
      <c r="O232" s="86"/>
      <c r="P232" s="217">
        <f>O232*H232</f>
        <v>0</v>
      </c>
      <c r="Q232" s="217">
        <v>0</v>
      </c>
      <c r="R232" s="217">
        <f>Q232*H232</f>
        <v>0</v>
      </c>
      <c r="S232" s="217">
        <v>0</v>
      </c>
      <c r="T232" s="218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9" t="s">
        <v>381</v>
      </c>
      <c r="AT232" s="219" t="s">
        <v>265</v>
      </c>
      <c r="AU232" s="219" t="s">
        <v>81</v>
      </c>
      <c r="AY232" s="19" t="s">
        <v>152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19" t="s">
        <v>79</v>
      </c>
      <c r="BK232" s="220">
        <f>ROUND(I232*H232,2)</f>
        <v>0</v>
      </c>
      <c r="BL232" s="19" t="s">
        <v>264</v>
      </c>
      <c r="BM232" s="219" t="s">
        <v>2329</v>
      </c>
    </row>
    <row r="233" s="2" customFormat="1">
      <c r="A233" s="40"/>
      <c r="B233" s="41"/>
      <c r="C233" s="42"/>
      <c r="D233" s="221" t="s">
        <v>160</v>
      </c>
      <c r="E233" s="42"/>
      <c r="F233" s="222" t="s">
        <v>2328</v>
      </c>
      <c r="G233" s="42"/>
      <c r="H233" s="42"/>
      <c r="I233" s="223"/>
      <c r="J233" s="42"/>
      <c r="K233" s="42"/>
      <c r="L233" s="46"/>
      <c r="M233" s="224"/>
      <c r="N233" s="225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160</v>
      </c>
      <c r="AU233" s="19" t="s">
        <v>81</v>
      </c>
    </row>
    <row r="234" s="2" customFormat="1" ht="37.8" customHeight="1">
      <c r="A234" s="40"/>
      <c r="B234" s="41"/>
      <c r="C234" s="261" t="s">
        <v>655</v>
      </c>
      <c r="D234" s="261" t="s">
        <v>265</v>
      </c>
      <c r="E234" s="262" t="s">
        <v>2330</v>
      </c>
      <c r="F234" s="263" t="s">
        <v>2331</v>
      </c>
      <c r="G234" s="264" t="s">
        <v>262</v>
      </c>
      <c r="H234" s="265">
        <v>20</v>
      </c>
      <c r="I234" s="266"/>
      <c r="J234" s="267">
        <f>ROUND(I234*H234,2)</f>
        <v>0</v>
      </c>
      <c r="K234" s="268"/>
      <c r="L234" s="269"/>
      <c r="M234" s="270" t="s">
        <v>19</v>
      </c>
      <c r="N234" s="271" t="s">
        <v>42</v>
      </c>
      <c r="O234" s="86"/>
      <c r="P234" s="217">
        <f>O234*H234</f>
        <v>0</v>
      </c>
      <c r="Q234" s="217">
        <v>0</v>
      </c>
      <c r="R234" s="217">
        <f>Q234*H234</f>
        <v>0</v>
      </c>
      <c r="S234" s="217">
        <v>0</v>
      </c>
      <c r="T234" s="218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9" t="s">
        <v>381</v>
      </c>
      <c r="AT234" s="219" t="s">
        <v>265</v>
      </c>
      <c r="AU234" s="219" t="s">
        <v>81</v>
      </c>
      <c r="AY234" s="19" t="s">
        <v>152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19" t="s">
        <v>79</v>
      </c>
      <c r="BK234" s="220">
        <f>ROUND(I234*H234,2)</f>
        <v>0</v>
      </c>
      <c r="BL234" s="19" t="s">
        <v>264</v>
      </c>
      <c r="BM234" s="219" t="s">
        <v>2332</v>
      </c>
    </row>
    <row r="235" s="2" customFormat="1">
      <c r="A235" s="40"/>
      <c r="B235" s="41"/>
      <c r="C235" s="42"/>
      <c r="D235" s="221" t="s">
        <v>160</v>
      </c>
      <c r="E235" s="42"/>
      <c r="F235" s="222" t="s">
        <v>2333</v>
      </c>
      <c r="G235" s="42"/>
      <c r="H235" s="42"/>
      <c r="I235" s="223"/>
      <c r="J235" s="42"/>
      <c r="K235" s="42"/>
      <c r="L235" s="46"/>
      <c r="M235" s="224"/>
      <c r="N235" s="225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160</v>
      </c>
      <c r="AU235" s="19" t="s">
        <v>81</v>
      </c>
    </row>
    <row r="236" s="2" customFormat="1" ht="16.5" customHeight="1">
      <c r="A236" s="40"/>
      <c r="B236" s="41"/>
      <c r="C236" s="261" t="s">
        <v>659</v>
      </c>
      <c r="D236" s="261" t="s">
        <v>265</v>
      </c>
      <c r="E236" s="262" t="s">
        <v>2334</v>
      </c>
      <c r="F236" s="263" t="s">
        <v>2335</v>
      </c>
      <c r="G236" s="264" t="s">
        <v>262</v>
      </c>
      <c r="H236" s="265">
        <v>4</v>
      </c>
      <c r="I236" s="266"/>
      <c r="J236" s="267">
        <f>ROUND(I236*H236,2)</f>
        <v>0</v>
      </c>
      <c r="K236" s="268"/>
      <c r="L236" s="269"/>
      <c r="M236" s="270" t="s">
        <v>19</v>
      </c>
      <c r="N236" s="271" t="s">
        <v>42</v>
      </c>
      <c r="O236" s="86"/>
      <c r="P236" s="217">
        <f>O236*H236</f>
        <v>0</v>
      </c>
      <c r="Q236" s="217">
        <v>0</v>
      </c>
      <c r="R236" s="217">
        <f>Q236*H236</f>
        <v>0</v>
      </c>
      <c r="S236" s="217">
        <v>0</v>
      </c>
      <c r="T236" s="218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9" t="s">
        <v>381</v>
      </c>
      <c r="AT236" s="219" t="s">
        <v>265</v>
      </c>
      <c r="AU236" s="219" t="s">
        <v>81</v>
      </c>
      <c r="AY236" s="19" t="s">
        <v>152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19" t="s">
        <v>79</v>
      </c>
      <c r="BK236" s="220">
        <f>ROUND(I236*H236,2)</f>
        <v>0</v>
      </c>
      <c r="BL236" s="19" t="s">
        <v>264</v>
      </c>
      <c r="BM236" s="219" t="s">
        <v>2336</v>
      </c>
    </row>
    <row r="237" s="2" customFormat="1">
      <c r="A237" s="40"/>
      <c r="B237" s="41"/>
      <c r="C237" s="42"/>
      <c r="D237" s="221" t="s">
        <v>160</v>
      </c>
      <c r="E237" s="42"/>
      <c r="F237" s="222" t="s">
        <v>2335</v>
      </c>
      <c r="G237" s="42"/>
      <c r="H237" s="42"/>
      <c r="I237" s="223"/>
      <c r="J237" s="42"/>
      <c r="K237" s="42"/>
      <c r="L237" s="46"/>
      <c r="M237" s="224"/>
      <c r="N237" s="225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160</v>
      </c>
      <c r="AU237" s="19" t="s">
        <v>81</v>
      </c>
    </row>
    <row r="238" s="2" customFormat="1" ht="24.15" customHeight="1">
      <c r="A238" s="40"/>
      <c r="B238" s="41"/>
      <c r="C238" s="261" t="s">
        <v>663</v>
      </c>
      <c r="D238" s="261" t="s">
        <v>265</v>
      </c>
      <c r="E238" s="262" t="s">
        <v>2337</v>
      </c>
      <c r="F238" s="263" t="s">
        <v>2338</v>
      </c>
      <c r="G238" s="264" t="s">
        <v>262</v>
      </c>
      <c r="H238" s="265">
        <v>5</v>
      </c>
      <c r="I238" s="266"/>
      <c r="J238" s="267">
        <f>ROUND(I238*H238,2)</f>
        <v>0</v>
      </c>
      <c r="K238" s="268"/>
      <c r="L238" s="269"/>
      <c r="M238" s="270" t="s">
        <v>19</v>
      </c>
      <c r="N238" s="271" t="s">
        <v>42</v>
      </c>
      <c r="O238" s="86"/>
      <c r="P238" s="217">
        <f>O238*H238</f>
        <v>0</v>
      </c>
      <c r="Q238" s="217">
        <v>0</v>
      </c>
      <c r="R238" s="217">
        <f>Q238*H238</f>
        <v>0</v>
      </c>
      <c r="S238" s="217">
        <v>0</v>
      </c>
      <c r="T238" s="218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9" t="s">
        <v>381</v>
      </c>
      <c r="AT238" s="219" t="s">
        <v>265</v>
      </c>
      <c r="AU238" s="219" t="s">
        <v>81</v>
      </c>
      <c r="AY238" s="19" t="s">
        <v>152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19" t="s">
        <v>79</v>
      </c>
      <c r="BK238" s="220">
        <f>ROUND(I238*H238,2)</f>
        <v>0</v>
      </c>
      <c r="BL238" s="19" t="s">
        <v>264</v>
      </c>
      <c r="BM238" s="219" t="s">
        <v>2339</v>
      </c>
    </row>
    <row r="239" s="2" customFormat="1">
      <c r="A239" s="40"/>
      <c r="B239" s="41"/>
      <c r="C239" s="42"/>
      <c r="D239" s="221" t="s">
        <v>160</v>
      </c>
      <c r="E239" s="42"/>
      <c r="F239" s="222" t="s">
        <v>2338</v>
      </c>
      <c r="G239" s="42"/>
      <c r="H239" s="42"/>
      <c r="I239" s="223"/>
      <c r="J239" s="42"/>
      <c r="K239" s="42"/>
      <c r="L239" s="46"/>
      <c r="M239" s="224"/>
      <c r="N239" s="225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160</v>
      </c>
      <c r="AU239" s="19" t="s">
        <v>81</v>
      </c>
    </row>
    <row r="240" s="2" customFormat="1" ht="16.5" customHeight="1">
      <c r="A240" s="40"/>
      <c r="B240" s="41"/>
      <c r="C240" s="261" t="s">
        <v>667</v>
      </c>
      <c r="D240" s="261" t="s">
        <v>265</v>
      </c>
      <c r="E240" s="262" t="s">
        <v>2340</v>
      </c>
      <c r="F240" s="263" t="s">
        <v>2341</v>
      </c>
      <c r="G240" s="264" t="s">
        <v>262</v>
      </c>
      <c r="H240" s="265">
        <v>10</v>
      </c>
      <c r="I240" s="266"/>
      <c r="J240" s="267">
        <f>ROUND(I240*H240,2)</f>
        <v>0</v>
      </c>
      <c r="K240" s="268"/>
      <c r="L240" s="269"/>
      <c r="M240" s="270" t="s">
        <v>19</v>
      </c>
      <c r="N240" s="271" t="s">
        <v>42</v>
      </c>
      <c r="O240" s="86"/>
      <c r="P240" s="217">
        <f>O240*H240</f>
        <v>0</v>
      </c>
      <c r="Q240" s="217">
        <v>0</v>
      </c>
      <c r="R240" s="217">
        <f>Q240*H240</f>
        <v>0</v>
      </c>
      <c r="S240" s="217">
        <v>0</v>
      </c>
      <c r="T240" s="218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9" t="s">
        <v>381</v>
      </c>
      <c r="AT240" s="219" t="s">
        <v>265</v>
      </c>
      <c r="AU240" s="219" t="s">
        <v>81</v>
      </c>
      <c r="AY240" s="19" t="s">
        <v>152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19" t="s">
        <v>79</v>
      </c>
      <c r="BK240" s="220">
        <f>ROUND(I240*H240,2)</f>
        <v>0</v>
      </c>
      <c r="BL240" s="19" t="s">
        <v>264</v>
      </c>
      <c r="BM240" s="219" t="s">
        <v>2342</v>
      </c>
    </row>
    <row r="241" s="2" customFormat="1">
      <c r="A241" s="40"/>
      <c r="B241" s="41"/>
      <c r="C241" s="42"/>
      <c r="D241" s="221" t="s">
        <v>160</v>
      </c>
      <c r="E241" s="42"/>
      <c r="F241" s="222" t="s">
        <v>2341</v>
      </c>
      <c r="G241" s="42"/>
      <c r="H241" s="42"/>
      <c r="I241" s="223"/>
      <c r="J241" s="42"/>
      <c r="K241" s="42"/>
      <c r="L241" s="46"/>
      <c r="M241" s="224"/>
      <c r="N241" s="225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160</v>
      </c>
      <c r="AU241" s="19" t="s">
        <v>81</v>
      </c>
    </row>
    <row r="242" s="2" customFormat="1" ht="21.75" customHeight="1">
      <c r="A242" s="40"/>
      <c r="B242" s="41"/>
      <c r="C242" s="261" t="s">
        <v>673</v>
      </c>
      <c r="D242" s="261" t="s">
        <v>265</v>
      </c>
      <c r="E242" s="262" t="s">
        <v>2343</v>
      </c>
      <c r="F242" s="263" t="s">
        <v>2344</v>
      </c>
      <c r="G242" s="264" t="s">
        <v>262</v>
      </c>
      <c r="H242" s="265">
        <v>2</v>
      </c>
      <c r="I242" s="266"/>
      <c r="J242" s="267">
        <f>ROUND(I242*H242,2)</f>
        <v>0</v>
      </c>
      <c r="K242" s="268"/>
      <c r="L242" s="269"/>
      <c r="M242" s="270" t="s">
        <v>19</v>
      </c>
      <c r="N242" s="271" t="s">
        <v>42</v>
      </c>
      <c r="O242" s="86"/>
      <c r="P242" s="217">
        <f>O242*H242</f>
        <v>0</v>
      </c>
      <c r="Q242" s="217">
        <v>0</v>
      </c>
      <c r="R242" s="217">
        <f>Q242*H242</f>
        <v>0</v>
      </c>
      <c r="S242" s="217">
        <v>0</v>
      </c>
      <c r="T242" s="218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9" t="s">
        <v>381</v>
      </c>
      <c r="AT242" s="219" t="s">
        <v>265</v>
      </c>
      <c r="AU242" s="219" t="s">
        <v>81</v>
      </c>
      <c r="AY242" s="19" t="s">
        <v>152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9" t="s">
        <v>79</v>
      </c>
      <c r="BK242" s="220">
        <f>ROUND(I242*H242,2)</f>
        <v>0</v>
      </c>
      <c r="BL242" s="19" t="s">
        <v>264</v>
      </c>
      <c r="BM242" s="219" t="s">
        <v>2345</v>
      </c>
    </row>
    <row r="243" s="2" customFormat="1">
      <c r="A243" s="40"/>
      <c r="B243" s="41"/>
      <c r="C243" s="42"/>
      <c r="D243" s="221" t="s">
        <v>160</v>
      </c>
      <c r="E243" s="42"/>
      <c r="F243" s="222" t="s">
        <v>2344</v>
      </c>
      <c r="G243" s="42"/>
      <c r="H243" s="42"/>
      <c r="I243" s="223"/>
      <c r="J243" s="42"/>
      <c r="K243" s="42"/>
      <c r="L243" s="46"/>
      <c r="M243" s="224"/>
      <c r="N243" s="225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160</v>
      </c>
      <c r="AU243" s="19" t="s">
        <v>81</v>
      </c>
    </row>
    <row r="244" s="2" customFormat="1" ht="16.5" customHeight="1">
      <c r="A244" s="40"/>
      <c r="B244" s="41"/>
      <c r="C244" s="261" t="s">
        <v>677</v>
      </c>
      <c r="D244" s="261" t="s">
        <v>265</v>
      </c>
      <c r="E244" s="262" t="s">
        <v>2346</v>
      </c>
      <c r="F244" s="263" t="s">
        <v>2347</v>
      </c>
      <c r="G244" s="264" t="s">
        <v>262</v>
      </c>
      <c r="H244" s="265">
        <v>68</v>
      </c>
      <c r="I244" s="266"/>
      <c r="J244" s="267">
        <f>ROUND(I244*H244,2)</f>
        <v>0</v>
      </c>
      <c r="K244" s="268"/>
      <c r="L244" s="269"/>
      <c r="M244" s="270" t="s">
        <v>19</v>
      </c>
      <c r="N244" s="271" t="s">
        <v>42</v>
      </c>
      <c r="O244" s="86"/>
      <c r="P244" s="217">
        <f>O244*H244</f>
        <v>0</v>
      </c>
      <c r="Q244" s="217">
        <v>0</v>
      </c>
      <c r="R244" s="217">
        <f>Q244*H244</f>
        <v>0</v>
      </c>
      <c r="S244" s="217">
        <v>0</v>
      </c>
      <c r="T244" s="218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9" t="s">
        <v>381</v>
      </c>
      <c r="AT244" s="219" t="s">
        <v>265</v>
      </c>
      <c r="AU244" s="219" t="s">
        <v>81</v>
      </c>
      <c r="AY244" s="19" t="s">
        <v>152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9" t="s">
        <v>79</v>
      </c>
      <c r="BK244" s="220">
        <f>ROUND(I244*H244,2)</f>
        <v>0</v>
      </c>
      <c r="BL244" s="19" t="s">
        <v>264</v>
      </c>
      <c r="BM244" s="219" t="s">
        <v>2348</v>
      </c>
    </row>
    <row r="245" s="2" customFormat="1">
      <c r="A245" s="40"/>
      <c r="B245" s="41"/>
      <c r="C245" s="42"/>
      <c r="D245" s="221" t="s">
        <v>160</v>
      </c>
      <c r="E245" s="42"/>
      <c r="F245" s="222" t="s">
        <v>2347</v>
      </c>
      <c r="G245" s="42"/>
      <c r="H245" s="42"/>
      <c r="I245" s="223"/>
      <c r="J245" s="42"/>
      <c r="K245" s="42"/>
      <c r="L245" s="46"/>
      <c r="M245" s="224"/>
      <c r="N245" s="225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160</v>
      </c>
      <c r="AU245" s="19" t="s">
        <v>81</v>
      </c>
    </row>
    <row r="246" s="2" customFormat="1" ht="16.5" customHeight="1">
      <c r="A246" s="40"/>
      <c r="B246" s="41"/>
      <c r="C246" s="261" t="s">
        <v>681</v>
      </c>
      <c r="D246" s="261" t="s">
        <v>265</v>
      </c>
      <c r="E246" s="262" t="s">
        <v>2349</v>
      </c>
      <c r="F246" s="263" t="s">
        <v>2350</v>
      </c>
      <c r="G246" s="264" t="s">
        <v>262</v>
      </c>
      <c r="H246" s="265">
        <v>68</v>
      </c>
      <c r="I246" s="266"/>
      <c r="J246" s="267">
        <f>ROUND(I246*H246,2)</f>
        <v>0</v>
      </c>
      <c r="K246" s="268"/>
      <c r="L246" s="269"/>
      <c r="M246" s="270" t="s">
        <v>19</v>
      </c>
      <c r="N246" s="271" t="s">
        <v>42</v>
      </c>
      <c r="O246" s="86"/>
      <c r="P246" s="217">
        <f>O246*H246</f>
        <v>0</v>
      </c>
      <c r="Q246" s="217">
        <v>0</v>
      </c>
      <c r="R246" s="217">
        <f>Q246*H246</f>
        <v>0</v>
      </c>
      <c r="S246" s="217">
        <v>0</v>
      </c>
      <c r="T246" s="218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9" t="s">
        <v>381</v>
      </c>
      <c r="AT246" s="219" t="s">
        <v>265</v>
      </c>
      <c r="AU246" s="219" t="s">
        <v>81</v>
      </c>
      <c r="AY246" s="19" t="s">
        <v>152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19" t="s">
        <v>79</v>
      </c>
      <c r="BK246" s="220">
        <f>ROUND(I246*H246,2)</f>
        <v>0</v>
      </c>
      <c r="BL246" s="19" t="s">
        <v>264</v>
      </c>
      <c r="BM246" s="219" t="s">
        <v>2351</v>
      </c>
    </row>
    <row r="247" s="2" customFormat="1">
      <c r="A247" s="40"/>
      <c r="B247" s="41"/>
      <c r="C247" s="42"/>
      <c r="D247" s="221" t="s">
        <v>160</v>
      </c>
      <c r="E247" s="42"/>
      <c r="F247" s="222" t="s">
        <v>2350</v>
      </c>
      <c r="G247" s="42"/>
      <c r="H247" s="42"/>
      <c r="I247" s="223"/>
      <c r="J247" s="42"/>
      <c r="K247" s="42"/>
      <c r="L247" s="46"/>
      <c r="M247" s="224"/>
      <c r="N247" s="225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160</v>
      </c>
      <c r="AU247" s="19" t="s">
        <v>81</v>
      </c>
    </row>
    <row r="248" s="2" customFormat="1" ht="16.5" customHeight="1">
      <c r="A248" s="40"/>
      <c r="B248" s="41"/>
      <c r="C248" s="261" t="s">
        <v>685</v>
      </c>
      <c r="D248" s="261" t="s">
        <v>265</v>
      </c>
      <c r="E248" s="262" t="s">
        <v>2352</v>
      </c>
      <c r="F248" s="263" t="s">
        <v>2353</v>
      </c>
      <c r="G248" s="264" t="s">
        <v>262</v>
      </c>
      <c r="H248" s="265">
        <v>68</v>
      </c>
      <c r="I248" s="266"/>
      <c r="J248" s="267">
        <f>ROUND(I248*H248,2)</f>
        <v>0</v>
      </c>
      <c r="K248" s="268"/>
      <c r="L248" s="269"/>
      <c r="M248" s="270" t="s">
        <v>19</v>
      </c>
      <c r="N248" s="271" t="s">
        <v>42</v>
      </c>
      <c r="O248" s="86"/>
      <c r="P248" s="217">
        <f>O248*H248</f>
        <v>0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9" t="s">
        <v>381</v>
      </c>
      <c r="AT248" s="219" t="s">
        <v>265</v>
      </c>
      <c r="AU248" s="219" t="s">
        <v>81</v>
      </c>
      <c r="AY248" s="19" t="s">
        <v>152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9" t="s">
        <v>79</v>
      </c>
      <c r="BK248" s="220">
        <f>ROUND(I248*H248,2)</f>
        <v>0</v>
      </c>
      <c r="BL248" s="19" t="s">
        <v>264</v>
      </c>
      <c r="BM248" s="219" t="s">
        <v>2354</v>
      </c>
    </row>
    <row r="249" s="2" customFormat="1">
      <c r="A249" s="40"/>
      <c r="B249" s="41"/>
      <c r="C249" s="42"/>
      <c r="D249" s="221" t="s">
        <v>160</v>
      </c>
      <c r="E249" s="42"/>
      <c r="F249" s="222" t="s">
        <v>2353</v>
      </c>
      <c r="G249" s="42"/>
      <c r="H249" s="42"/>
      <c r="I249" s="223"/>
      <c r="J249" s="42"/>
      <c r="K249" s="42"/>
      <c r="L249" s="46"/>
      <c r="M249" s="224"/>
      <c r="N249" s="225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160</v>
      </c>
      <c r="AU249" s="19" t="s">
        <v>81</v>
      </c>
    </row>
    <row r="250" s="2" customFormat="1" ht="16.5" customHeight="1">
      <c r="A250" s="40"/>
      <c r="B250" s="41"/>
      <c r="C250" s="261" t="s">
        <v>690</v>
      </c>
      <c r="D250" s="261" t="s">
        <v>265</v>
      </c>
      <c r="E250" s="262" t="s">
        <v>2355</v>
      </c>
      <c r="F250" s="263" t="s">
        <v>2356</v>
      </c>
      <c r="G250" s="264" t="s">
        <v>262</v>
      </c>
      <c r="H250" s="265">
        <v>5</v>
      </c>
      <c r="I250" s="266"/>
      <c r="J250" s="267">
        <f>ROUND(I250*H250,2)</f>
        <v>0</v>
      </c>
      <c r="K250" s="268"/>
      <c r="L250" s="269"/>
      <c r="M250" s="270" t="s">
        <v>19</v>
      </c>
      <c r="N250" s="271" t="s">
        <v>42</v>
      </c>
      <c r="O250" s="86"/>
      <c r="P250" s="217">
        <f>O250*H250</f>
        <v>0</v>
      </c>
      <c r="Q250" s="217">
        <v>0</v>
      </c>
      <c r="R250" s="217">
        <f>Q250*H250</f>
        <v>0</v>
      </c>
      <c r="S250" s="217">
        <v>0</v>
      </c>
      <c r="T250" s="218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9" t="s">
        <v>381</v>
      </c>
      <c r="AT250" s="219" t="s">
        <v>265</v>
      </c>
      <c r="AU250" s="219" t="s">
        <v>81</v>
      </c>
      <c r="AY250" s="19" t="s">
        <v>152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9" t="s">
        <v>79</v>
      </c>
      <c r="BK250" s="220">
        <f>ROUND(I250*H250,2)</f>
        <v>0</v>
      </c>
      <c r="BL250" s="19" t="s">
        <v>264</v>
      </c>
      <c r="BM250" s="219" t="s">
        <v>2357</v>
      </c>
    </row>
    <row r="251" s="2" customFormat="1">
      <c r="A251" s="40"/>
      <c r="B251" s="41"/>
      <c r="C251" s="42"/>
      <c r="D251" s="221" t="s">
        <v>160</v>
      </c>
      <c r="E251" s="42"/>
      <c r="F251" s="222" t="s">
        <v>2356</v>
      </c>
      <c r="G251" s="42"/>
      <c r="H251" s="42"/>
      <c r="I251" s="223"/>
      <c r="J251" s="42"/>
      <c r="K251" s="42"/>
      <c r="L251" s="46"/>
      <c r="M251" s="224"/>
      <c r="N251" s="225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160</v>
      </c>
      <c r="AU251" s="19" t="s">
        <v>81</v>
      </c>
    </row>
    <row r="252" s="2" customFormat="1" ht="24.15" customHeight="1">
      <c r="A252" s="40"/>
      <c r="B252" s="41"/>
      <c r="C252" s="207" t="s">
        <v>694</v>
      </c>
      <c r="D252" s="207" t="s">
        <v>154</v>
      </c>
      <c r="E252" s="208" t="s">
        <v>2358</v>
      </c>
      <c r="F252" s="209" t="s">
        <v>2359</v>
      </c>
      <c r="G252" s="210" t="s">
        <v>262</v>
      </c>
      <c r="H252" s="211">
        <v>39</v>
      </c>
      <c r="I252" s="212"/>
      <c r="J252" s="213">
        <f>ROUND(I252*H252,2)</f>
        <v>0</v>
      </c>
      <c r="K252" s="214"/>
      <c r="L252" s="46"/>
      <c r="M252" s="215" t="s">
        <v>19</v>
      </c>
      <c r="N252" s="216" t="s">
        <v>42</v>
      </c>
      <c r="O252" s="86"/>
      <c r="P252" s="217">
        <f>O252*H252</f>
        <v>0</v>
      </c>
      <c r="Q252" s="217">
        <v>0</v>
      </c>
      <c r="R252" s="217">
        <f>Q252*H252</f>
        <v>0</v>
      </c>
      <c r="S252" s="217">
        <v>0</v>
      </c>
      <c r="T252" s="218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9" t="s">
        <v>264</v>
      </c>
      <c r="AT252" s="219" t="s">
        <v>154</v>
      </c>
      <c r="AU252" s="219" t="s">
        <v>81</v>
      </c>
      <c r="AY252" s="19" t="s">
        <v>152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9" t="s">
        <v>79</v>
      </c>
      <c r="BK252" s="220">
        <f>ROUND(I252*H252,2)</f>
        <v>0</v>
      </c>
      <c r="BL252" s="19" t="s">
        <v>264</v>
      </c>
      <c r="BM252" s="219" t="s">
        <v>2360</v>
      </c>
    </row>
    <row r="253" s="2" customFormat="1">
      <c r="A253" s="40"/>
      <c r="B253" s="41"/>
      <c r="C253" s="42"/>
      <c r="D253" s="221" t="s">
        <v>160</v>
      </c>
      <c r="E253" s="42"/>
      <c r="F253" s="222" t="s">
        <v>2359</v>
      </c>
      <c r="G253" s="42"/>
      <c r="H253" s="42"/>
      <c r="I253" s="223"/>
      <c r="J253" s="42"/>
      <c r="K253" s="42"/>
      <c r="L253" s="46"/>
      <c r="M253" s="224"/>
      <c r="N253" s="225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160</v>
      </c>
      <c r="AU253" s="19" t="s">
        <v>81</v>
      </c>
    </row>
    <row r="254" s="2" customFormat="1" ht="24.15" customHeight="1">
      <c r="A254" s="40"/>
      <c r="B254" s="41"/>
      <c r="C254" s="207" t="s">
        <v>699</v>
      </c>
      <c r="D254" s="207" t="s">
        <v>154</v>
      </c>
      <c r="E254" s="208" t="s">
        <v>2361</v>
      </c>
      <c r="F254" s="209" t="s">
        <v>2362</v>
      </c>
      <c r="G254" s="210" t="s">
        <v>262</v>
      </c>
      <c r="H254" s="211">
        <v>25</v>
      </c>
      <c r="I254" s="212"/>
      <c r="J254" s="213">
        <f>ROUND(I254*H254,2)</f>
        <v>0</v>
      </c>
      <c r="K254" s="214"/>
      <c r="L254" s="46"/>
      <c r="M254" s="215" t="s">
        <v>19</v>
      </c>
      <c r="N254" s="216" t="s">
        <v>42</v>
      </c>
      <c r="O254" s="86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9" t="s">
        <v>264</v>
      </c>
      <c r="AT254" s="219" t="s">
        <v>154</v>
      </c>
      <c r="AU254" s="219" t="s">
        <v>81</v>
      </c>
      <c r="AY254" s="19" t="s">
        <v>152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9" t="s">
        <v>79</v>
      </c>
      <c r="BK254" s="220">
        <f>ROUND(I254*H254,2)</f>
        <v>0</v>
      </c>
      <c r="BL254" s="19" t="s">
        <v>264</v>
      </c>
      <c r="BM254" s="219" t="s">
        <v>2363</v>
      </c>
    </row>
    <row r="255" s="2" customFormat="1">
      <c r="A255" s="40"/>
      <c r="B255" s="41"/>
      <c r="C255" s="42"/>
      <c r="D255" s="221" t="s">
        <v>160</v>
      </c>
      <c r="E255" s="42"/>
      <c r="F255" s="222" t="s">
        <v>2362</v>
      </c>
      <c r="G255" s="42"/>
      <c r="H255" s="42"/>
      <c r="I255" s="223"/>
      <c r="J255" s="42"/>
      <c r="K255" s="42"/>
      <c r="L255" s="46"/>
      <c r="M255" s="224"/>
      <c r="N255" s="225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160</v>
      </c>
      <c r="AU255" s="19" t="s">
        <v>81</v>
      </c>
    </row>
    <row r="256" s="2" customFormat="1" ht="16.5" customHeight="1">
      <c r="A256" s="40"/>
      <c r="B256" s="41"/>
      <c r="C256" s="207" t="s">
        <v>706</v>
      </c>
      <c r="D256" s="207" t="s">
        <v>154</v>
      </c>
      <c r="E256" s="208" t="s">
        <v>2364</v>
      </c>
      <c r="F256" s="209" t="s">
        <v>2365</v>
      </c>
      <c r="G256" s="210" t="s">
        <v>262</v>
      </c>
      <c r="H256" s="211">
        <v>4</v>
      </c>
      <c r="I256" s="212"/>
      <c r="J256" s="213">
        <f>ROUND(I256*H256,2)</f>
        <v>0</v>
      </c>
      <c r="K256" s="214"/>
      <c r="L256" s="46"/>
      <c r="M256" s="215" t="s">
        <v>19</v>
      </c>
      <c r="N256" s="216" t="s">
        <v>42</v>
      </c>
      <c r="O256" s="86"/>
      <c r="P256" s="217">
        <f>O256*H256</f>
        <v>0</v>
      </c>
      <c r="Q256" s="217">
        <v>0</v>
      </c>
      <c r="R256" s="217">
        <f>Q256*H256</f>
        <v>0</v>
      </c>
      <c r="S256" s="217">
        <v>0</v>
      </c>
      <c r="T256" s="218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9" t="s">
        <v>264</v>
      </c>
      <c r="AT256" s="219" t="s">
        <v>154</v>
      </c>
      <c r="AU256" s="219" t="s">
        <v>81</v>
      </c>
      <c r="AY256" s="19" t="s">
        <v>152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19" t="s">
        <v>79</v>
      </c>
      <c r="BK256" s="220">
        <f>ROUND(I256*H256,2)</f>
        <v>0</v>
      </c>
      <c r="BL256" s="19" t="s">
        <v>264</v>
      </c>
      <c r="BM256" s="219" t="s">
        <v>2366</v>
      </c>
    </row>
    <row r="257" s="2" customFormat="1">
      <c r="A257" s="40"/>
      <c r="B257" s="41"/>
      <c r="C257" s="42"/>
      <c r="D257" s="221" t="s">
        <v>160</v>
      </c>
      <c r="E257" s="42"/>
      <c r="F257" s="222" t="s">
        <v>2365</v>
      </c>
      <c r="G257" s="42"/>
      <c r="H257" s="42"/>
      <c r="I257" s="223"/>
      <c r="J257" s="42"/>
      <c r="K257" s="42"/>
      <c r="L257" s="46"/>
      <c r="M257" s="224"/>
      <c r="N257" s="225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160</v>
      </c>
      <c r="AU257" s="19" t="s">
        <v>81</v>
      </c>
    </row>
    <row r="258" s="2" customFormat="1" ht="24.15" customHeight="1">
      <c r="A258" s="40"/>
      <c r="B258" s="41"/>
      <c r="C258" s="207" t="s">
        <v>710</v>
      </c>
      <c r="D258" s="207" t="s">
        <v>154</v>
      </c>
      <c r="E258" s="208" t="s">
        <v>2367</v>
      </c>
      <c r="F258" s="209" t="s">
        <v>2368</v>
      </c>
      <c r="G258" s="210" t="s">
        <v>237</v>
      </c>
      <c r="H258" s="211">
        <v>10</v>
      </c>
      <c r="I258" s="212"/>
      <c r="J258" s="213">
        <f>ROUND(I258*H258,2)</f>
        <v>0</v>
      </c>
      <c r="K258" s="214"/>
      <c r="L258" s="46"/>
      <c r="M258" s="215" t="s">
        <v>19</v>
      </c>
      <c r="N258" s="216" t="s">
        <v>42</v>
      </c>
      <c r="O258" s="86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9" t="s">
        <v>264</v>
      </c>
      <c r="AT258" s="219" t="s">
        <v>154</v>
      </c>
      <c r="AU258" s="219" t="s">
        <v>81</v>
      </c>
      <c r="AY258" s="19" t="s">
        <v>152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9" t="s">
        <v>79</v>
      </c>
      <c r="BK258" s="220">
        <f>ROUND(I258*H258,2)</f>
        <v>0</v>
      </c>
      <c r="BL258" s="19" t="s">
        <v>264</v>
      </c>
      <c r="BM258" s="219" t="s">
        <v>2369</v>
      </c>
    </row>
    <row r="259" s="2" customFormat="1">
      <c r="A259" s="40"/>
      <c r="B259" s="41"/>
      <c r="C259" s="42"/>
      <c r="D259" s="221" t="s">
        <v>160</v>
      </c>
      <c r="E259" s="42"/>
      <c r="F259" s="222" t="s">
        <v>2368</v>
      </c>
      <c r="G259" s="42"/>
      <c r="H259" s="42"/>
      <c r="I259" s="223"/>
      <c r="J259" s="42"/>
      <c r="K259" s="42"/>
      <c r="L259" s="46"/>
      <c r="M259" s="224"/>
      <c r="N259" s="225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160</v>
      </c>
      <c r="AU259" s="19" t="s">
        <v>81</v>
      </c>
    </row>
    <row r="260" s="2" customFormat="1" ht="16.5" customHeight="1">
      <c r="A260" s="40"/>
      <c r="B260" s="41"/>
      <c r="C260" s="261" t="s">
        <v>714</v>
      </c>
      <c r="D260" s="261" t="s">
        <v>265</v>
      </c>
      <c r="E260" s="262" t="s">
        <v>2370</v>
      </c>
      <c r="F260" s="263" t="s">
        <v>2371</v>
      </c>
      <c r="G260" s="264" t="s">
        <v>2372</v>
      </c>
      <c r="H260" s="265">
        <v>7</v>
      </c>
      <c r="I260" s="266"/>
      <c r="J260" s="267">
        <f>ROUND(I260*H260,2)</f>
        <v>0</v>
      </c>
      <c r="K260" s="268"/>
      <c r="L260" s="269"/>
      <c r="M260" s="270" t="s">
        <v>19</v>
      </c>
      <c r="N260" s="271" t="s">
        <v>42</v>
      </c>
      <c r="O260" s="86"/>
      <c r="P260" s="217">
        <f>O260*H260</f>
        <v>0</v>
      </c>
      <c r="Q260" s="217">
        <v>0.001</v>
      </c>
      <c r="R260" s="217">
        <f>Q260*H260</f>
        <v>0.0070000000000000001</v>
      </c>
      <c r="S260" s="217">
        <v>0</v>
      </c>
      <c r="T260" s="218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9" t="s">
        <v>381</v>
      </c>
      <c r="AT260" s="219" t="s">
        <v>265</v>
      </c>
      <c r="AU260" s="219" t="s">
        <v>81</v>
      </c>
      <c r="AY260" s="19" t="s">
        <v>152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19" t="s">
        <v>79</v>
      </c>
      <c r="BK260" s="220">
        <f>ROUND(I260*H260,2)</f>
        <v>0</v>
      </c>
      <c r="BL260" s="19" t="s">
        <v>264</v>
      </c>
      <c r="BM260" s="219" t="s">
        <v>2373</v>
      </c>
    </row>
    <row r="261" s="2" customFormat="1">
      <c r="A261" s="40"/>
      <c r="B261" s="41"/>
      <c r="C261" s="42"/>
      <c r="D261" s="221" t="s">
        <v>160</v>
      </c>
      <c r="E261" s="42"/>
      <c r="F261" s="222" t="s">
        <v>2371</v>
      </c>
      <c r="G261" s="42"/>
      <c r="H261" s="42"/>
      <c r="I261" s="223"/>
      <c r="J261" s="42"/>
      <c r="K261" s="42"/>
      <c r="L261" s="46"/>
      <c r="M261" s="224"/>
      <c r="N261" s="225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160</v>
      </c>
      <c r="AU261" s="19" t="s">
        <v>81</v>
      </c>
    </row>
    <row r="262" s="2" customFormat="1" ht="16.5" customHeight="1">
      <c r="A262" s="40"/>
      <c r="B262" s="41"/>
      <c r="C262" s="261" t="s">
        <v>718</v>
      </c>
      <c r="D262" s="261" t="s">
        <v>265</v>
      </c>
      <c r="E262" s="262" t="s">
        <v>2155</v>
      </c>
      <c r="F262" s="263" t="s">
        <v>2156</v>
      </c>
      <c r="G262" s="264" t="s">
        <v>237</v>
      </c>
      <c r="H262" s="265">
        <v>12</v>
      </c>
      <c r="I262" s="266"/>
      <c r="J262" s="267">
        <f>ROUND(I262*H262,2)</f>
        <v>0</v>
      </c>
      <c r="K262" s="268"/>
      <c r="L262" s="269"/>
      <c r="M262" s="270" t="s">
        <v>19</v>
      </c>
      <c r="N262" s="271" t="s">
        <v>42</v>
      </c>
      <c r="O262" s="86"/>
      <c r="P262" s="217">
        <f>O262*H262</f>
        <v>0</v>
      </c>
      <c r="Q262" s="217">
        <v>0.00010000000000000001</v>
      </c>
      <c r="R262" s="217">
        <f>Q262*H262</f>
        <v>0.0012000000000000001</v>
      </c>
      <c r="S262" s="217">
        <v>0</v>
      </c>
      <c r="T262" s="218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9" t="s">
        <v>381</v>
      </c>
      <c r="AT262" s="219" t="s">
        <v>265</v>
      </c>
      <c r="AU262" s="219" t="s">
        <v>81</v>
      </c>
      <c r="AY262" s="19" t="s">
        <v>152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19" t="s">
        <v>79</v>
      </c>
      <c r="BK262" s="220">
        <f>ROUND(I262*H262,2)</f>
        <v>0</v>
      </c>
      <c r="BL262" s="19" t="s">
        <v>264</v>
      </c>
      <c r="BM262" s="219" t="s">
        <v>2374</v>
      </c>
    </row>
    <row r="263" s="2" customFormat="1">
      <c r="A263" s="40"/>
      <c r="B263" s="41"/>
      <c r="C263" s="42"/>
      <c r="D263" s="221" t="s">
        <v>160</v>
      </c>
      <c r="E263" s="42"/>
      <c r="F263" s="222" t="s">
        <v>2156</v>
      </c>
      <c r="G263" s="42"/>
      <c r="H263" s="42"/>
      <c r="I263" s="223"/>
      <c r="J263" s="42"/>
      <c r="K263" s="42"/>
      <c r="L263" s="46"/>
      <c r="M263" s="224"/>
      <c r="N263" s="225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160</v>
      </c>
      <c r="AU263" s="19" t="s">
        <v>81</v>
      </c>
    </row>
    <row r="264" s="2" customFormat="1">
      <c r="A264" s="40"/>
      <c r="B264" s="41"/>
      <c r="C264" s="42"/>
      <c r="D264" s="221" t="s">
        <v>671</v>
      </c>
      <c r="E264" s="42"/>
      <c r="F264" s="272" t="s">
        <v>2158</v>
      </c>
      <c r="G264" s="42"/>
      <c r="H264" s="42"/>
      <c r="I264" s="223"/>
      <c r="J264" s="42"/>
      <c r="K264" s="42"/>
      <c r="L264" s="46"/>
      <c r="M264" s="224"/>
      <c r="N264" s="225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671</v>
      </c>
      <c r="AU264" s="19" t="s">
        <v>81</v>
      </c>
    </row>
    <row r="265" s="2" customFormat="1" ht="16.5" customHeight="1">
      <c r="A265" s="40"/>
      <c r="B265" s="41"/>
      <c r="C265" s="207" t="s">
        <v>724</v>
      </c>
      <c r="D265" s="207" t="s">
        <v>154</v>
      </c>
      <c r="E265" s="208" t="s">
        <v>2375</v>
      </c>
      <c r="F265" s="209" t="s">
        <v>2376</v>
      </c>
      <c r="G265" s="210" t="s">
        <v>262</v>
      </c>
      <c r="H265" s="211">
        <v>1</v>
      </c>
      <c r="I265" s="212"/>
      <c r="J265" s="213">
        <f>ROUND(I265*H265,2)</f>
        <v>0</v>
      </c>
      <c r="K265" s="214"/>
      <c r="L265" s="46"/>
      <c r="M265" s="215" t="s">
        <v>19</v>
      </c>
      <c r="N265" s="216" t="s">
        <v>42</v>
      </c>
      <c r="O265" s="86"/>
      <c r="P265" s="217">
        <f>O265*H265</f>
        <v>0</v>
      </c>
      <c r="Q265" s="217">
        <v>0</v>
      </c>
      <c r="R265" s="217">
        <f>Q265*H265</f>
        <v>0</v>
      </c>
      <c r="S265" s="217">
        <v>0</v>
      </c>
      <c r="T265" s="218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9" t="s">
        <v>264</v>
      </c>
      <c r="AT265" s="219" t="s">
        <v>154</v>
      </c>
      <c r="AU265" s="219" t="s">
        <v>81</v>
      </c>
      <c r="AY265" s="19" t="s">
        <v>152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19" t="s">
        <v>79</v>
      </c>
      <c r="BK265" s="220">
        <f>ROUND(I265*H265,2)</f>
        <v>0</v>
      </c>
      <c r="BL265" s="19" t="s">
        <v>264</v>
      </c>
      <c r="BM265" s="219" t="s">
        <v>2377</v>
      </c>
    </row>
    <row r="266" s="2" customFormat="1">
      <c r="A266" s="40"/>
      <c r="B266" s="41"/>
      <c r="C266" s="42"/>
      <c r="D266" s="221" t="s">
        <v>160</v>
      </c>
      <c r="E266" s="42"/>
      <c r="F266" s="222" t="s">
        <v>2376</v>
      </c>
      <c r="G266" s="42"/>
      <c r="H266" s="42"/>
      <c r="I266" s="223"/>
      <c r="J266" s="42"/>
      <c r="K266" s="42"/>
      <c r="L266" s="46"/>
      <c r="M266" s="224"/>
      <c r="N266" s="225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160</v>
      </c>
      <c r="AU266" s="19" t="s">
        <v>81</v>
      </c>
    </row>
    <row r="267" s="2" customFormat="1" ht="16.5" customHeight="1">
      <c r="A267" s="40"/>
      <c r="B267" s="41"/>
      <c r="C267" s="207" t="s">
        <v>732</v>
      </c>
      <c r="D267" s="207" t="s">
        <v>154</v>
      </c>
      <c r="E267" s="208" t="s">
        <v>2378</v>
      </c>
      <c r="F267" s="209" t="s">
        <v>2379</v>
      </c>
      <c r="G267" s="210" t="s">
        <v>262</v>
      </c>
      <c r="H267" s="211">
        <v>1</v>
      </c>
      <c r="I267" s="212"/>
      <c r="J267" s="213">
        <f>ROUND(I267*H267,2)</f>
        <v>0</v>
      </c>
      <c r="K267" s="214"/>
      <c r="L267" s="46"/>
      <c r="M267" s="215" t="s">
        <v>19</v>
      </c>
      <c r="N267" s="216" t="s">
        <v>42</v>
      </c>
      <c r="O267" s="86"/>
      <c r="P267" s="217">
        <f>O267*H267</f>
        <v>0</v>
      </c>
      <c r="Q267" s="217">
        <v>0</v>
      </c>
      <c r="R267" s="217">
        <f>Q267*H267</f>
        <v>0</v>
      </c>
      <c r="S267" s="217">
        <v>0</v>
      </c>
      <c r="T267" s="218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9" t="s">
        <v>264</v>
      </c>
      <c r="AT267" s="219" t="s">
        <v>154</v>
      </c>
      <c r="AU267" s="219" t="s">
        <v>81</v>
      </c>
      <c r="AY267" s="19" t="s">
        <v>152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19" t="s">
        <v>79</v>
      </c>
      <c r="BK267" s="220">
        <f>ROUND(I267*H267,2)</f>
        <v>0</v>
      </c>
      <c r="BL267" s="19" t="s">
        <v>264</v>
      </c>
      <c r="BM267" s="219" t="s">
        <v>2380</v>
      </c>
    </row>
    <row r="268" s="2" customFormat="1">
      <c r="A268" s="40"/>
      <c r="B268" s="41"/>
      <c r="C268" s="42"/>
      <c r="D268" s="221" t="s">
        <v>160</v>
      </c>
      <c r="E268" s="42"/>
      <c r="F268" s="222" t="s">
        <v>2379</v>
      </c>
      <c r="G268" s="42"/>
      <c r="H268" s="42"/>
      <c r="I268" s="223"/>
      <c r="J268" s="42"/>
      <c r="K268" s="42"/>
      <c r="L268" s="46"/>
      <c r="M268" s="224"/>
      <c r="N268" s="225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160</v>
      </c>
      <c r="AU268" s="19" t="s">
        <v>81</v>
      </c>
    </row>
    <row r="269" s="12" customFormat="1" ht="22.8" customHeight="1">
      <c r="A269" s="12"/>
      <c r="B269" s="191"/>
      <c r="C269" s="192"/>
      <c r="D269" s="193" t="s">
        <v>70</v>
      </c>
      <c r="E269" s="205" t="s">
        <v>2381</v>
      </c>
      <c r="F269" s="205" t="s">
        <v>2382</v>
      </c>
      <c r="G269" s="192"/>
      <c r="H269" s="192"/>
      <c r="I269" s="195"/>
      <c r="J269" s="206">
        <f>BK269</f>
        <v>0</v>
      </c>
      <c r="K269" s="192"/>
      <c r="L269" s="197"/>
      <c r="M269" s="198"/>
      <c r="N269" s="199"/>
      <c r="O269" s="199"/>
      <c r="P269" s="200">
        <v>0</v>
      </c>
      <c r="Q269" s="199"/>
      <c r="R269" s="200">
        <v>0</v>
      </c>
      <c r="S269" s="199"/>
      <c r="T269" s="201"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2" t="s">
        <v>81</v>
      </c>
      <c r="AT269" s="203" t="s">
        <v>70</v>
      </c>
      <c r="AU269" s="203" t="s">
        <v>79</v>
      </c>
      <c r="AY269" s="202" t="s">
        <v>152</v>
      </c>
      <c r="BK269" s="204">
        <v>0</v>
      </c>
    </row>
    <row r="270" s="12" customFormat="1" ht="22.8" customHeight="1">
      <c r="A270" s="12"/>
      <c r="B270" s="191"/>
      <c r="C270" s="192"/>
      <c r="D270" s="193" t="s">
        <v>70</v>
      </c>
      <c r="E270" s="205" t="s">
        <v>2383</v>
      </c>
      <c r="F270" s="205" t="s">
        <v>2384</v>
      </c>
      <c r="G270" s="192"/>
      <c r="H270" s="192"/>
      <c r="I270" s="195"/>
      <c r="J270" s="206">
        <f>BK270</f>
        <v>0</v>
      </c>
      <c r="K270" s="192"/>
      <c r="L270" s="197"/>
      <c r="M270" s="198"/>
      <c r="N270" s="199"/>
      <c r="O270" s="199"/>
      <c r="P270" s="200">
        <f>SUM(P271:P274)</f>
        <v>0</v>
      </c>
      <c r="Q270" s="199"/>
      <c r="R270" s="200">
        <f>SUM(R271:R274)</f>
        <v>0</v>
      </c>
      <c r="S270" s="199"/>
      <c r="T270" s="201">
        <f>SUM(T271:T274)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2" t="s">
        <v>81</v>
      </c>
      <c r="AT270" s="203" t="s">
        <v>70</v>
      </c>
      <c r="AU270" s="203" t="s">
        <v>79</v>
      </c>
      <c r="AY270" s="202" t="s">
        <v>152</v>
      </c>
      <c r="BK270" s="204">
        <f>SUM(BK271:BK274)</f>
        <v>0</v>
      </c>
    </row>
    <row r="271" s="2" customFormat="1" ht="16.5" customHeight="1">
      <c r="A271" s="40"/>
      <c r="B271" s="41"/>
      <c r="C271" s="207" t="s">
        <v>736</v>
      </c>
      <c r="D271" s="207" t="s">
        <v>154</v>
      </c>
      <c r="E271" s="208" t="s">
        <v>2385</v>
      </c>
      <c r="F271" s="209" t="s">
        <v>2386</v>
      </c>
      <c r="G271" s="210" t="s">
        <v>262</v>
      </c>
      <c r="H271" s="211">
        <v>1</v>
      </c>
      <c r="I271" s="212"/>
      <c r="J271" s="213">
        <f>ROUND(I271*H271,2)</f>
        <v>0</v>
      </c>
      <c r="K271" s="214"/>
      <c r="L271" s="46"/>
      <c r="M271" s="215" t="s">
        <v>19</v>
      </c>
      <c r="N271" s="216" t="s">
        <v>42</v>
      </c>
      <c r="O271" s="86"/>
      <c r="P271" s="217">
        <f>O271*H271</f>
        <v>0</v>
      </c>
      <c r="Q271" s="217">
        <v>0</v>
      </c>
      <c r="R271" s="217">
        <f>Q271*H271</f>
        <v>0</v>
      </c>
      <c r="S271" s="217">
        <v>0</v>
      </c>
      <c r="T271" s="218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9" t="s">
        <v>264</v>
      </c>
      <c r="AT271" s="219" t="s">
        <v>154</v>
      </c>
      <c r="AU271" s="219" t="s">
        <v>81</v>
      </c>
      <c r="AY271" s="19" t="s">
        <v>152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19" t="s">
        <v>79</v>
      </c>
      <c r="BK271" s="220">
        <f>ROUND(I271*H271,2)</f>
        <v>0</v>
      </c>
      <c r="BL271" s="19" t="s">
        <v>264</v>
      </c>
      <c r="BM271" s="219" t="s">
        <v>2387</v>
      </c>
    </row>
    <row r="272" s="2" customFormat="1">
      <c r="A272" s="40"/>
      <c r="B272" s="41"/>
      <c r="C272" s="42"/>
      <c r="D272" s="221" t="s">
        <v>160</v>
      </c>
      <c r="E272" s="42"/>
      <c r="F272" s="222" t="s">
        <v>2386</v>
      </c>
      <c r="G272" s="42"/>
      <c r="H272" s="42"/>
      <c r="I272" s="223"/>
      <c r="J272" s="42"/>
      <c r="K272" s="42"/>
      <c r="L272" s="46"/>
      <c r="M272" s="224"/>
      <c r="N272" s="225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160</v>
      </c>
      <c r="AU272" s="19" t="s">
        <v>81</v>
      </c>
    </row>
    <row r="273" s="2" customFormat="1" ht="16.5" customHeight="1">
      <c r="A273" s="40"/>
      <c r="B273" s="41"/>
      <c r="C273" s="207" t="s">
        <v>742</v>
      </c>
      <c r="D273" s="207" t="s">
        <v>154</v>
      </c>
      <c r="E273" s="208" t="s">
        <v>2388</v>
      </c>
      <c r="F273" s="209" t="s">
        <v>2389</v>
      </c>
      <c r="G273" s="210" t="s">
        <v>262</v>
      </c>
      <c r="H273" s="211">
        <v>1</v>
      </c>
      <c r="I273" s="212"/>
      <c r="J273" s="213">
        <f>ROUND(I273*H273,2)</f>
        <v>0</v>
      </c>
      <c r="K273" s="214"/>
      <c r="L273" s="46"/>
      <c r="M273" s="215" t="s">
        <v>19</v>
      </c>
      <c r="N273" s="216" t="s">
        <v>42</v>
      </c>
      <c r="O273" s="86"/>
      <c r="P273" s="217">
        <f>O273*H273</f>
        <v>0</v>
      </c>
      <c r="Q273" s="217">
        <v>0</v>
      </c>
      <c r="R273" s="217">
        <f>Q273*H273</f>
        <v>0</v>
      </c>
      <c r="S273" s="217">
        <v>0</v>
      </c>
      <c r="T273" s="218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9" t="s">
        <v>264</v>
      </c>
      <c r="AT273" s="219" t="s">
        <v>154</v>
      </c>
      <c r="AU273" s="219" t="s">
        <v>81</v>
      </c>
      <c r="AY273" s="19" t="s">
        <v>152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19" t="s">
        <v>79</v>
      </c>
      <c r="BK273" s="220">
        <f>ROUND(I273*H273,2)</f>
        <v>0</v>
      </c>
      <c r="BL273" s="19" t="s">
        <v>264</v>
      </c>
      <c r="BM273" s="219" t="s">
        <v>2390</v>
      </c>
    </row>
    <row r="274" s="2" customFormat="1">
      <c r="A274" s="40"/>
      <c r="B274" s="41"/>
      <c r="C274" s="42"/>
      <c r="D274" s="221" t="s">
        <v>160</v>
      </c>
      <c r="E274" s="42"/>
      <c r="F274" s="222" t="s">
        <v>2389</v>
      </c>
      <c r="G274" s="42"/>
      <c r="H274" s="42"/>
      <c r="I274" s="223"/>
      <c r="J274" s="42"/>
      <c r="K274" s="42"/>
      <c r="L274" s="46"/>
      <c r="M274" s="224"/>
      <c r="N274" s="225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160</v>
      </c>
      <c r="AU274" s="19" t="s">
        <v>81</v>
      </c>
    </row>
    <row r="275" s="12" customFormat="1" ht="25.92" customHeight="1">
      <c r="A275" s="12"/>
      <c r="B275" s="191"/>
      <c r="C275" s="192"/>
      <c r="D275" s="193" t="s">
        <v>70</v>
      </c>
      <c r="E275" s="194" t="s">
        <v>265</v>
      </c>
      <c r="F275" s="194" t="s">
        <v>2391</v>
      </c>
      <c r="G275" s="192"/>
      <c r="H275" s="192"/>
      <c r="I275" s="195"/>
      <c r="J275" s="196">
        <f>BK275</f>
        <v>0</v>
      </c>
      <c r="K275" s="192"/>
      <c r="L275" s="197"/>
      <c r="M275" s="198"/>
      <c r="N275" s="199"/>
      <c r="O275" s="199"/>
      <c r="P275" s="200">
        <f>P276+P279</f>
        <v>0</v>
      </c>
      <c r="Q275" s="199"/>
      <c r="R275" s="200">
        <f>R276+R279</f>
        <v>0.2838</v>
      </c>
      <c r="S275" s="199"/>
      <c r="T275" s="201">
        <f>T276+T279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2" t="s">
        <v>175</v>
      </c>
      <c r="AT275" s="203" t="s">
        <v>70</v>
      </c>
      <c r="AU275" s="203" t="s">
        <v>71</v>
      </c>
      <c r="AY275" s="202" t="s">
        <v>152</v>
      </c>
      <c r="BK275" s="204">
        <f>BK276+BK279</f>
        <v>0</v>
      </c>
    </row>
    <row r="276" s="12" customFormat="1" ht="22.8" customHeight="1">
      <c r="A276" s="12"/>
      <c r="B276" s="191"/>
      <c r="C276" s="192"/>
      <c r="D276" s="193" t="s">
        <v>70</v>
      </c>
      <c r="E276" s="205" t="s">
        <v>2392</v>
      </c>
      <c r="F276" s="205" t="s">
        <v>2393</v>
      </c>
      <c r="G276" s="192"/>
      <c r="H276" s="192"/>
      <c r="I276" s="195"/>
      <c r="J276" s="206">
        <f>BK276</f>
        <v>0</v>
      </c>
      <c r="K276" s="192"/>
      <c r="L276" s="197"/>
      <c r="M276" s="198"/>
      <c r="N276" s="199"/>
      <c r="O276" s="199"/>
      <c r="P276" s="200">
        <f>SUM(P277:P278)</f>
        <v>0</v>
      </c>
      <c r="Q276" s="199"/>
      <c r="R276" s="200">
        <f>SUM(R277:R278)</f>
        <v>0</v>
      </c>
      <c r="S276" s="199"/>
      <c r="T276" s="201">
        <f>SUM(T277:T278)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2" t="s">
        <v>175</v>
      </c>
      <c r="AT276" s="203" t="s">
        <v>70</v>
      </c>
      <c r="AU276" s="203" t="s">
        <v>79</v>
      </c>
      <c r="AY276" s="202" t="s">
        <v>152</v>
      </c>
      <c r="BK276" s="204">
        <f>SUM(BK277:BK278)</f>
        <v>0</v>
      </c>
    </row>
    <row r="277" s="2" customFormat="1" ht="16.5" customHeight="1">
      <c r="A277" s="40"/>
      <c r="B277" s="41"/>
      <c r="C277" s="207" t="s">
        <v>747</v>
      </c>
      <c r="D277" s="207" t="s">
        <v>154</v>
      </c>
      <c r="E277" s="208" t="s">
        <v>2394</v>
      </c>
      <c r="F277" s="209" t="s">
        <v>2395</v>
      </c>
      <c r="G277" s="210" t="s">
        <v>262</v>
      </c>
      <c r="H277" s="211">
        <v>12</v>
      </c>
      <c r="I277" s="212"/>
      <c r="J277" s="213">
        <f>ROUND(I277*H277,2)</f>
        <v>0</v>
      </c>
      <c r="K277" s="214"/>
      <c r="L277" s="46"/>
      <c r="M277" s="215" t="s">
        <v>19</v>
      </c>
      <c r="N277" s="216" t="s">
        <v>42</v>
      </c>
      <c r="O277" s="86"/>
      <c r="P277" s="217">
        <f>O277*H277</f>
        <v>0</v>
      </c>
      <c r="Q277" s="217">
        <v>0</v>
      </c>
      <c r="R277" s="217">
        <f>Q277*H277</f>
        <v>0</v>
      </c>
      <c r="S277" s="217">
        <v>0</v>
      </c>
      <c r="T277" s="218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9" t="s">
        <v>640</v>
      </c>
      <c r="AT277" s="219" t="s">
        <v>154</v>
      </c>
      <c r="AU277" s="219" t="s">
        <v>81</v>
      </c>
      <c r="AY277" s="19" t="s">
        <v>152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19" t="s">
        <v>79</v>
      </c>
      <c r="BK277" s="220">
        <f>ROUND(I277*H277,2)</f>
        <v>0</v>
      </c>
      <c r="BL277" s="19" t="s">
        <v>640</v>
      </c>
      <c r="BM277" s="219" t="s">
        <v>2396</v>
      </c>
    </row>
    <row r="278" s="2" customFormat="1">
      <c r="A278" s="40"/>
      <c r="B278" s="41"/>
      <c r="C278" s="42"/>
      <c r="D278" s="221" t="s">
        <v>160</v>
      </c>
      <c r="E278" s="42"/>
      <c r="F278" s="222" t="s">
        <v>2397</v>
      </c>
      <c r="G278" s="42"/>
      <c r="H278" s="42"/>
      <c r="I278" s="223"/>
      <c r="J278" s="42"/>
      <c r="K278" s="42"/>
      <c r="L278" s="46"/>
      <c r="M278" s="224"/>
      <c r="N278" s="225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160</v>
      </c>
      <c r="AU278" s="19" t="s">
        <v>81</v>
      </c>
    </row>
    <row r="279" s="12" customFormat="1" ht="22.8" customHeight="1">
      <c r="A279" s="12"/>
      <c r="B279" s="191"/>
      <c r="C279" s="192"/>
      <c r="D279" s="193" t="s">
        <v>70</v>
      </c>
      <c r="E279" s="205" t="s">
        <v>2398</v>
      </c>
      <c r="F279" s="205" t="s">
        <v>2399</v>
      </c>
      <c r="G279" s="192"/>
      <c r="H279" s="192"/>
      <c r="I279" s="195"/>
      <c r="J279" s="206">
        <f>BK279</f>
        <v>0</v>
      </c>
      <c r="K279" s="192"/>
      <c r="L279" s="197"/>
      <c r="M279" s="198"/>
      <c r="N279" s="199"/>
      <c r="O279" s="199"/>
      <c r="P279" s="200">
        <f>SUM(P280:P299)</f>
        <v>0</v>
      </c>
      <c r="Q279" s="199"/>
      <c r="R279" s="200">
        <f>SUM(R280:R299)</f>
        <v>0.2838</v>
      </c>
      <c r="S279" s="199"/>
      <c r="T279" s="201">
        <f>SUM(T280:T299)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2" t="s">
        <v>175</v>
      </c>
      <c r="AT279" s="203" t="s">
        <v>70</v>
      </c>
      <c r="AU279" s="203" t="s">
        <v>79</v>
      </c>
      <c r="AY279" s="202" t="s">
        <v>152</v>
      </c>
      <c r="BK279" s="204">
        <f>SUM(BK280:BK299)</f>
        <v>0</v>
      </c>
    </row>
    <row r="280" s="2" customFormat="1" ht="21.75" customHeight="1">
      <c r="A280" s="40"/>
      <c r="B280" s="41"/>
      <c r="C280" s="207" t="s">
        <v>752</v>
      </c>
      <c r="D280" s="207" t="s">
        <v>154</v>
      </c>
      <c r="E280" s="208" t="s">
        <v>2400</v>
      </c>
      <c r="F280" s="209" t="s">
        <v>2401</v>
      </c>
      <c r="G280" s="210" t="s">
        <v>202</v>
      </c>
      <c r="H280" s="211">
        <v>2.7999999999999998</v>
      </c>
      <c r="I280" s="212"/>
      <c r="J280" s="213">
        <f>ROUND(I280*H280,2)</f>
        <v>0</v>
      </c>
      <c r="K280" s="214"/>
      <c r="L280" s="46"/>
      <c r="M280" s="215" t="s">
        <v>19</v>
      </c>
      <c r="N280" s="216" t="s">
        <v>42</v>
      </c>
      <c r="O280" s="86"/>
      <c r="P280" s="217">
        <f>O280*H280</f>
        <v>0</v>
      </c>
      <c r="Q280" s="217">
        <v>0</v>
      </c>
      <c r="R280" s="217">
        <f>Q280*H280</f>
        <v>0</v>
      </c>
      <c r="S280" s="217">
        <v>0</v>
      </c>
      <c r="T280" s="218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9" t="s">
        <v>640</v>
      </c>
      <c r="AT280" s="219" t="s">
        <v>154</v>
      </c>
      <c r="AU280" s="219" t="s">
        <v>81</v>
      </c>
      <c r="AY280" s="19" t="s">
        <v>152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19" t="s">
        <v>79</v>
      </c>
      <c r="BK280" s="220">
        <f>ROUND(I280*H280,2)</f>
        <v>0</v>
      </c>
      <c r="BL280" s="19" t="s">
        <v>640</v>
      </c>
      <c r="BM280" s="219" t="s">
        <v>2402</v>
      </c>
    </row>
    <row r="281" s="2" customFormat="1">
      <c r="A281" s="40"/>
      <c r="B281" s="41"/>
      <c r="C281" s="42"/>
      <c r="D281" s="221" t="s">
        <v>160</v>
      </c>
      <c r="E281" s="42"/>
      <c r="F281" s="222" t="s">
        <v>2401</v>
      </c>
      <c r="G281" s="42"/>
      <c r="H281" s="42"/>
      <c r="I281" s="223"/>
      <c r="J281" s="42"/>
      <c r="K281" s="42"/>
      <c r="L281" s="46"/>
      <c r="M281" s="224"/>
      <c r="N281" s="225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160</v>
      </c>
      <c r="AU281" s="19" t="s">
        <v>81</v>
      </c>
    </row>
    <row r="282" s="2" customFormat="1" ht="24.15" customHeight="1">
      <c r="A282" s="40"/>
      <c r="B282" s="41"/>
      <c r="C282" s="207" t="s">
        <v>756</v>
      </c>
      <c r="D282" s="207" t="s">
        <v>154</v>
      </c>
      <c r="E282" s="208" t="s">
        <v>2403</v>
      </c>
      <c r="F282" s="209" t="s">
        <v>2404</v>
      </c>
      <c r="G282" s="210" t="s">
        <v>202</v>
      </c>
      <c r="H282" s="211">
        <v>5.5999999999999996</v>
      </c>
      <c r="I282" s="212"/>
      <c r="J282" s="213">
        <f>ROUND(I282*H282,2)</f>
        <v>0</v>
      </c>
      <c r="K282" s="214"/>
      <c r="L282" s="46"/>
      <c r="M282" s="215" t="s">
        <v>19</v>
      </c>
      <c r="N282" s="216" t="s">
        <v>42</v>
      </c>
      <c r="O282" s="86"/>
      <c r="P282" s="217">
        <f>O282*H282</f>
        <v>0</v>
      </c>
      <c r="Q282" s="217">
        <v>0</v>
      </c>
      <c r="R282" s="217">
        <f>Q282*H282</f>
        <v>0</v>
      </c>
      <c r="S282" s="217">
        <v>0</v>
      </c>
      <c r="T282" s="218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9" t="s">
        <v>640</v>
      </c>
      <c r="AT282" s="219" t="s">
        <v>154</v>
      </c>
      <c r="AU282" s="219" t="s">
        <v>81</v>
      </c>
      <c r="AY282" s="19" t="s">
        <v>152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19" t="s">
        <v>79</v>
      </c>
      <c r="BK282" s="220">
        <f>ROUND(I282*H282,2)</f>
        <v>0</v>
      </c>
      <c r="BL282" s="19" t="s">
        <v>640</v>
      </c>
      <c r="BM282" s="219" t="s">
        <v>2405</v>
      </c>
    </row>
    <row r="283" s="2" customFormat="1">
      <c r="A283" s="40"/>
      <c r="B283" s="41"/>
      <c r="C283" s="42"/>
      <c r="D283" s="221" t="s">
        <v>160</v>
      </c>
      <c r="E283" s="42"/>
      <c r="F283" s="222" t="s">
        <v>2404</v>
      </c>
      <c r="G283" s="42"/>
      <c r="H283" s="42"/>
      <c r="I283" s="223"/>
      <c r="J283" s="42"/>
      <c r="K283" s="42"/>
      <c r="L283" s="46"/>
      <c r="M283" s="224"/>
      <c r="N283" s="225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160</v>
      </c>
      <c r="AU283" s="19" t="s">
        <v>81</v>
      </c>
    </row>
    <row r="284" s="2" customFormat="1" ht="16.5" customHeight="1">
      <c r="A284" s="40"/>
      <c r="B284" s="41"/>
      <c r="C284" s="207" t="s">
        <v>762</v>
      </c>
      <c r="D284" s="207" t="s">
        <v>154</v>
      </c>
      <c r="E284" s="208" t="s">
        <v>2406</v>
      </c>
      <c r="F284" s="209" t="s">
        <v>2407</v>
      </c>
      <c r="G284" s="210" t="s">
        <v>202</v>
      </c>
      <c r="H284" s="211">
        <v>2.7999999999999998</v>
      </c>
      <c r="I284" s="212"/>
      <c r="J284" s="213">
        <f>ROUND(I284*H284,2)</f>
        <v>0</v>
      </c>
      <c r="K284" s="214"/>
      <c r="L284" s="46"/>
      <c r="M284" s="215" t="s">
        <v>19</v>
      </c>
      <c r="N284" s="216" t="s">
        <v>42</v>
      </c>
      <c r="O284" s="86"/>
      <c r="P284" s="217">
        <f>O284*H284</f>
        <v>0</v>
      </c>
      <c r="Q284" s="217">
        <v>0</v>
      </c>
      <c r="R284" s="217">
        <f>Q284*H284</f>
        <v>0</v>
      </c>
      <c r="S284" s="217">
        <v>0</v>
      </c>
      <c r="T284" s="218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9" t="s">
        <v>640</v>
      </c>
      <c r="AT284" s="219" t="s">
        <v>154</v>
      </c>
      <c r="AU284" s="219" t="s">
        <v>81</v>
      </c>
      <c r="AY284" s="19" t="s">
        <v>152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19" t="s">
        <v>79</v>
      </c>
      <c r="BK284" s="220">
        <f>ROUND(I284*H284,2)</f>
        <v>0</v>
      </c>
      <c r="BL284" s="19" t="s">
        <v>640</v>
      </c>
      <c r="BM284" s="219" t="s">
        <v>2408</v>
      </c>
    </row>
    <row r="285" s="2" customFormat="1">
      <c r="A285" s="40"/>
      <c r="B285" s="41"/>
      <c r="C285" s="42"/>
      <c r="D285" s="221" t="s">
        <v>160</v>
      </c>
      <c r="E285" s="42"/>
      <c r="F285" s="222" t="s">
        <v>2407</v>
      </c>
      <c r="G285" s="42"/>
      <c r="H285" s="42"/>
      <c r="I285" s="223"/>
      <c r="J285" s="42"/>
      <c r="K285" s="42"/>
      <c r="L285" s="46"/>
      <c r="M285" s="224"/>
      <c r="N285" s="225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160</v>
      </c>
      <c r="AU285" s="19" t="s">
        <v>81</v>
      </c>
    </row>
    <row r="286" s="2" customFormat="1" ht="24.15" customHeight="1">
      <c r="A286" s="40"/>
      <c r="B286" s="41"/>
      <c r="C286" s="207" t="s">
        <v>769</v>
      </c>
      <c r="D286" s="207" t="s">
        <v>154</v>
      </c>
      <c r="E286" s="208" t="s">
        <v>2409</v>
      </c>
      <c r="F286" s="209" t="s">
        <v>2410</v>
      </c>
      <c r="G286" s="210" t="s">
        <v>262</v>
      </c>
      <c r="H286" s="211">
        <v>292</v>
      </c>
      <c r="I286" s="212"/>
      <c r="J286" s="213">
        <f>ROUND(I286*H286,2)</f>
        <v>0</v>
      </c>
      <c r="K286" s="214"/>
      <c r="L286" s="46"/>
      <c r="M286" s="215" t="s">
        <v>19</v>
      </c>
      <c r="N286" s="216" t="s">
        <v>42</v>
      </c>
      <c r="O286" s="86"/>
      <c r="P286" s="217">
        <f>O286*H286</f>
        <v>0</v>
      </c>
      <c r="Q286" s="217">
        <v>0</v>
      </c>
      <c r="R286" s="217">
        <f>Q286*H286</f>
        <v>0</v>
      </c>
      <c r="S286" s="217">
        <v>0</v>
      </c>
      <c r="T286" s="218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9" t="s">
        <v>640</v>
      </c>
      <c r="AT286" s="219" t="s">
        <v>154</v>
      </c>
      <c r="AU286" s="219" t="s">
        <v>81</v>
      </c>
      <c r="AY286" s="19" t="s">
        <v>152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19" t="s">
        <v>79</v>
      </c>
      <c r="BK286" s="220">
        <f>ROUND(I286*H286,2)</f>
        <v>0</v>
      </c>
      <c r="BL286" s="19" t="s">
        <v>640</v>
      </c>
      <c r="BM286" s="219" t="s">
        <v>2411</v>
      </c>
    </row>
    <row r="287" s="2" customFormat="1">
      <c r="A287" s="40"/>
      <c r="B287" s="41"/>
      <c r="C287" s="42"/>
      <c r="D287" s="221" t="s">
        <v>160</v>
      </c>
      <c r="E287" s="42"/>
      <c r="F287" s="222" t="s">
        <v>2410</v>
      </c>
      <c r="G287" s="42"/>
      <c r="H287" s="42"/>
      <c r="I287" s="223"/>
      <c r="J287" s="42"/>
      <c r="K287" s="42"/>
      <c r="L287" s="46"/>
      <c r="M287" s="224"/>
      <c r="N287" s="225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160</v>
      </c>
      <c r="AU287" s="19" t="s">
        <v>81</v>
      </c>
    </row>
    <row r="288" s="2" customFormat="1" ht="24.15" customHeight="1">
      <c r="A288" s="40"/>
      <c r="B288" s="41"/>
      <c r="C288" s="207" t="s">
        <v>773</v>
      </c>
      <c r="D288" s="207" t="s">
        <v>154</v>
      </c>
      <c r="E288" s="208" t="s">
        <v>2412</v>
      </c>
      <c r="F288" s="209" t="s">
        <v>2413</v>
      </c>
      <c r="G288" s="210" t="s">
        <v>237</v>
      </c>
      <c r="H288" s="211">
        <v>250</v>
      </c>
      <c r="I288" s="212"/>
      <c r="J288" s="213">
        <f>ROUND(I288*H288,2)</f>
        <v>0</v>
      </c>
      <c r="K288" s="214"/>
      <c r="L288" s="46"/>
      <c r="M288" s="215" t="s">
        <v>19</v>
      </c>
      <c r="N288" s="216" t="s">
        <v>42</v>
      </c>
      <c r="O288" s="86"/>
      <c r="P288" s="217">
        <f>O288*H288</f>
        <v>0</v>
      </c>
      <c r="Q288" s="217">
        <v>0</v>
      </c>
      <c r="R288" s="217">
        <f>Q288*H288</f>
        <v>0</v>
      </c>
      <c r="S288" s="217">
        <v>0</v>
      </c>
      <c r="T288" s="218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9" t="s">
        <v>640</v>
      </c>
      <c r="AT288" s="219" t="s">
        <v>154</v>
      </c>
      <c r="AU288" s="219" t="s">
        <v>81</v>
      </c>
      <c r="AY288" s="19" t="s">
        <v>152</v>
      </c>
      <c r="BE288" s="220">
        <f>IF(N288="základní",J288,0)</f>
        <v>0</v>
      </c>
      <c r="BF288" s="220">
        <f>IF(N288="snížená",J288,0)</f>
        <v>0</v>
      </c>
      <c r="BG288" s="220">
        <f>IF(N288="zákl. přenesená",J288,0)</f>
        <v>0</v>
      </c>
      <c r="BH288" s="220">
        <f>IF(N288="sníž. přenesená",J288,0)</f>
        <v>0</v>
      </c>
      <c r="BI288" s="220">
        <f>IF(N288="nulová",J288,0)</f>
        <v>0</v>
      </c>
      <c r="BJ288" s="19" t="s">
        <v>79</v>
      </c>
      <c r="BK288" s="220">
        <f>ROUND(I288*H288,2)</f>
        <v>0</v>
      </c>
      <c r="BL288" s="19" t="s">
        <v>640</v>
      </c>
      <c r="BM288" s="219" t="s">
        <v>2414</v>
      </c>
    </row>
    <row r="289" s="2" customFormat="1">
      <c r="A289" s="40"/>
      <c r="B289" s="41"/>
      <c r="C289" s="42"/>
      <c r="D289" s="221" t="s">
        <v>160</v>
      </c>
      <c r="E289" s="42"/>
      <c r="F289" s="222" t="s">
        <v>2413</v>
      </c>
      <c r="G289" s="42"/>
      <c r="H289" s="42"/>
      <c r="I289" s="223"/>
      <c r="J289" s="42"/>
      <c r="K289" s="42"/>
      <c r="L289" s="46"/>
      <c r="M289" s="224"/>
      <c r="N289" s="225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160</v>
      </c>
      <c r="AU289" s="19" t="s">
        <v>81</v>
      </c>
    </row>
    <row r="290" s="2" customFormat="1" ht="24.15" customHeight="1">
      <c r="A290" s="40"/>
      <c r="B290" s="41"/>
      <c r="C290" s="207" t="s">
        <v>785</v>
      </c>
      <c r="D290" s="207" t="s">
        <v>154</v>
      </c>
      <c r="E290" s="208" t="s">
        <v>2415</v>
      </c>
      <c r="F290" s="209" t="s">
        <v>2416</v>
      </c>
      <c r="G290" s="210" t="s">
        <v>237</v>
      </c>
      <c r="H290" s="211">
        <v>105</v>
      </c>
      <c r="I290" s="212"/>
      <c r="J290" s="213">
        <f>ROUND(I290*H290,2)</f>
        <v>0</v>
      </c>
      <c r="K290" s="214"/>
      <c r="L290" s="46"/>
      <c r="M290" s="215" t="s">
        <v>19</v>
      </c>
      <c r="N290" s="216" t="s">
        <v>42</v>
      </c>
      <c r="O290" s="86"/>
      <c r="P290" s="217">
        <f>O290*H290</f>
        <v>0</v>
      </c>
      <c r="Q290" s="217">
        <v>0</v>
      </c>
      <c r="R290" s="217">
        <f>Q290*H290</f>
        <v>0</v>
      </c>
      <c r="S290" s="217">
        <v>0</v>
      </c>
      <c r="T290" s="218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9" t="s">
        <v>640</v>
      </c>
      <c r="AT290" s="219" t="s">
        <v>154</v>
      </c>
      <c r="AU290" s="219" t="s">
        <v>81</v>
      </c>
      <c r="AY290" s="19" t="s">
        <v>152</v>
      </c>
      <c r="BE290" s="220">
        <f>IF(N290="základní",J290,0)</f>
        <v>0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19" t="s">
        <v>79</v>
      </c>
      <c r="BK290" s="220">
        <f>ROUND(I290*H290,2)</f>
        <v>0</v>
      </c>
      <c r="BL290" s="19" t="s">
        <v>640</v>
      </c>
      <c r="BM290" s="219" t="s">
        <v>2417</v>
      </c>
    </row>
    <row r="291" s="2" customFormat="1">
      <c r="A291" s="40"/>
      <c r="B291" s="41"/>
      <c r="C291" s="42"/>
      <c r="D291" s="221" t="s">
        <v>160</v>
      </c>
      <c r="E291" s="42"/>
      <c r="F291" s="222" t="s">
        <v>2416</v>
      </c>
      <c r="G291" s="42"/>
      <c r="H291" s="42"/>
      <c r="I291" s="223"/>
      <c r="J291" s="42"/>
      <c r="K291" s="42"/>
      <c r="L291" s="46"/>
      <c r="M291" s="224"/>
      <c r="N291" s="225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160</v>
      </c>
      <c r="AU291" s="19" t="s">
        <v>81</v>
      </c>
    </row>
    <row r="292" s="2" customFormat="1" ht="24.15" customHeight="1">
      <c r="A292" s="40"/>
      <c r="B292" s="41"/>
      <c r="C292" s="207" t="s">
        <v>792</v>
      </c>
      <c r="D292" s="207" t="s">
        <v>154</v>
      </c>
      <c r="E292" s="208" t="s">
        <v>2418</v>
      </c>
      <c r="F292" s="209" t="s">
        <v>2419</v>
      </c>
      <c r="G292" s="210" t="s">
        <v>237</v>
      </c>
      <c r="H292" s="211">
        <v>165</v>
      </c>
      <c r="I292" s="212"/>
      <c r="J292" s="213">
        <f>ROUND(I292*H292,2)</f>
        <v>0</v>
      </c>
      <c r="K292" s="214"/>
      <c r="L292" s="46"/>
      <c r="M292" s="215" t="s">
        <v>19</v>
      </c>
      <c r="N292" s="216" t="s">
        <v>42</v>
      </c>
      <c r="O292" s="86"/>
      <c r="P292" s="217">
        <f>O292*H292</f>
        <v>0</v>
      </c>
      <c r="Q292" s="217">
        <v>0</v>
      </c>
      <c r="R292" s="217">
        <f>Q292*H292</f>
        <v>0</v>
      </c>
      <c r="S292" s="217">
        <v>0</v>
      </c>
      <c r="T292" s="218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9" t="s">
        <v>640</v>
      </c>
      <c r="AT292" s="219" t="s">
        <v>154</v>
      </c>
      <c r="AU292" s="219" t="s">
        <v>81</v>
      </c>
      <c r="AY292" s="19" t="s">
        <v>152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19" t="s">
        <v>79</v>
      </c>
      <c r="BK292" s="220">
        <f>ROUND(I292*H292,2)</f>
        <v>0</v>
      </c>
      <c r="BL292" s="19" t="s">
        <v>640</v>
      </c>
      <c r="BM292" s="219" t="s">
        <v>2420</v>
      </c>
    </row>
    <row r="293" s="2" customFormat="1">
      <c r="A293" s="40"/>
      <c r="B293" s="41"/>
      <c r="C293" s="42"/>
      <c r="D293" s="221" t="s">
        <v>160</v>
      </c>
      <c r="E293" s="42"/>
      <c r="F293" s="222" t="s">
        <v>2419</v>
      </c>
      <c r="G293" s="42"/>
      <c r="H293" s="42"/>
      <c r="I293" s="223"/>
      <c r="J293" s="42"/>
      <c r="K293" s="42"/>
      <c r="L293" s="46"/>
      <c r="M293" s="224"/>
      <c r="N293" s="225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160</v>
      </c>
      <c r="AU293" s="19" t="s">
        <v>81</v>
      </c>
    </row>
    <row r="294" s="2" customFormat="1" ht="16.5" customHeight="1">
      <c r="A294" s="40"/>
      <c r="B294" s="41"/>
      <c r="C294" s="207" t="s">
        <v>704</v>
      </c>
      <c r="D294" s="207" t="s">
        <v>154</v>
      </c>
      <c r="E294" s="208" t="s">
        <v>2421</v>
      </c>
      <c r="F294" s="209" t="s">
        <v>2422</v>
      </c>
      <c r="G294" s="210" t="s">
        <v>237</v>
      </c>
      <c r="H294" s="211">
        <v>250</v>
      </c>
      <c r="I294" s="212"/>
      <c r="J294" s="213">
        <f>ROUND(I294*H294,2)</f>
        <v>0</v>
      </c>
      <c r="K294" s="214"/>
      <c r="L294" s="46"/>
      <c r="M294" s="215" t="s">
        <v>19</v>
      </c>
      <c r="N294" s="216" t="s">
        <v>42</v>
      </c>
      <c r="O294" s="86"/>
      <c r="P294" s="217">
        <f>O294*H294</f>
        <v>0</v>
      </c>
      <c r="Q294" s="217">
        <v>0.00014999999999999999</v>
      </c>
      <c r="R294" s="217">
        <f>Q294*H294</f>
        <v>0.037499999999999999</v>
      </c>
      <c r="S294" s="217">
        <v>0</v>
      </c>
      <c r="T294" s="218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9" t="s">
        <v>640</v>
      </c>
      <c r="AT294" s="219" t="s">
        <v>154</v>
      </c>
      <c r="AU294" s="219" t="s">
        <v>81</v>
      </c>
      <c r="AY294" s="19" t="s">
        <v>152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19" t="s">
        <v>79</v>
      </c>
      <c r="BK294" s="220">
        <f>ROUND(I294*H294,2)</f>
        <v>0</v>
      </c>
      <c r="BL294" s="19" t="s">
        <v>640</v>
      </c>
      <c r="BM294" s="219" t="s">
        <v>2423</v>
      </c>
    </row>
    <row r="295" s="2" customFormat="1">
      <c r="A295" s="40"/>
      <c r="B295" s="41"/>
      <c r="C295" s="42"/>
      <c r="D295" s="221" t="s">
        <v>160</v>
      </c>
      <c r="E295" s="42"/>
      <c r="F295" s="222" t="s">
        <v>2422</v>
      </c>
      <c r="G295" s="42"/>
      <c r="H295" s="42"/>
      <c r="I295" s="223"/>
      <c r="J295" s="42"/>
      <c r="K295" s="42"/>
      <c r="L295" s="46"/>
      <c r="M295" s="224"/>
      <c r="N295" s="225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160</v>
      </c>
      <c r="AU295" s="19" t="s">
        <v>81</v>
      </c>
    </row>
    <row r="296" s="2" customFormat="1" ht="21.75" customHeight="1">
      <c r="A296" s="40"/>
      <c r="B296" s="41"/>
      <c r="C296" s="207" t="s">
        <v>740</v>
      </c>
      <c r="D296" s="207" t="s">
        <v>154</v>
      </c>
      <c r="E296" s="208" t="s">
        <v>2424</v>
      </c>
      <c r="F296" s="209" t="s">
        <v>2425</v>
      </c>
      <c r="G296" s="210" t="s">
        <v>237</v>
      </c>
      <c r="H296" s="211">
        <v>105</v>
      </c>
      <c r="I296" s="212"/>
      <c r="J296" s="213">
        <f>ROUND(I296*H296,2)</f>
        <v>0</v>
      </c>
      <c r="K296" s="214"/>
      <c r="L296" s="46"/>
      <c r="M296" s="215" t="s">
        <v>19</v>
      </c>
      <c r="N296" s="216" t="s">
        <v>42</v>
      </c>
      <c r="O296" s="86"/>
      <c r="P296" s="217">
        <f>O296*H296</f>
        <v>0</v>
      </c>
      <c r="Q296" s="217">
        <v>0.00035</v>
      </c>
      <c r="R296" s="217">
        <f>Q296*H296</f>
        <v>0.036749999999999998</v>
      </c>
      <c r="S296" s="217">
        <v>0</v>
      </c>
      <c r="T296" s="218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9" t="s">
        <v>640</v>
      </c>
      <c r="AT296" s="219" t="s">
        <v>154</v>
      </c>
      <c r="AU296" s="219" t="s">
        <v>81</v>
      </c>
      <c r="AY296" s="19" t="s">
        <v>152</v>
      </c>
      <c r="BE296" s="220">
        <f>IF(N296="základní",J296,0)</f>
        <v>0</v>
      </c>
      <c r="BF296" s="220">
        <f>IF(N296="snížená",J296,0)</f>
        <v>0</v>
      </c>
      <c r="BG296" s="220">
        <f>IF(N296="zákl. přenesená",J296,0)</f>
        <v>0</v>
      </c>
      <c r="BH296" s="220">
        <f>IF(N296="sníž. přenesená",J296,0)</f>
        <v>0</v>
      </c>
      <c r="BI296" s="220">
        <f>IF(N296="nulová",J296,0)</f>
        <v>0</v>
      </c>
      <c r="BJ296" s="19" t="s">
        <v>79</v>
      </c>
      <c r="BK296" s="220">
        <f>ROUND(I296*H296,2)</f>
        <v>0</v>
      </c>
      <c r="BL296" s="19" t="s">
        <v>640</v>
      </c>
      <c r="BM296" s="219" t="s">
        <v>2426</v>
      </c>
    </row>
    <row r="297" s="2" customFormat="1">
      <c r="A297" s="40"/>
      <c r="B297" s="41"/>
      <c r="C297" s="42"/>
      <c r="D297" s="221" t="s">
        <v>160</v>
      </c>
      <c r="E297" s="42"/>
      <c r="F297" s="222" t="s">
        <v>2425</v>
      </c>
      <c r="G297" s="42"/>
      <c r="H297" s="42"/>
      <c r="I297" s="223"/>
      <c r="J297" s="42"/>
      <c r="K297" s="42"/>
      <c r="L297" s="46"/>
      <c r="M297" s="224"/>
      <c r="N297" s="225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160</v>
      </c>
      <c r="AU297" s="19" t="s">
        <v>81</v>
      </c>
    </row>
    <row r="298" s="2" customFormat="1" ht="21.75" customHeight="1">
      <c r="A298" s="40"/>
      <c r="B298" s="41"/>
      <c r="C298" s="207" t="s">
        <v>804</v>
      </c>
      <c r="D298" s="207" t="s">
        <v>154</v>
      </c>
      <c r="E298" s="208" t="s">
        <v>2427</v>
      </c>
      <c r="F298" s="209" t="s">
        <v>2428</v>
      </c>
      <c r="G298" s="210" t="s">
        <v>237</v>
      </c>
      <c r="H298" s="211">
        <v>165</v>
      </c>
      <c r="I298" s="212"/>
      <c r="J298" s="213">
        <f>ROUND(I298*H298,2)</f>
        <v>0</v>
      </c>
      <c r="K298" s="214"/>
      <c r="L298" s="46"/>
      <c r="M298" s="215" t="s">
        <v>19</v>
      </c>
      <c r="N298" s="216" t="s">
        <v>42</v>
      </c>
      <c r="O298" s="86"/>
      <c r="P298" s="217">
        <f>O298*H298</f>
        <v>0</v>
      </c>
      <c r="Q298" s="217">
        <v>0.0012700000000000001</v>
      </c>
      <c r="R298" s="217">
        <f>Q298*H298</f>
        <v>0.20955000000000001</v>
      </c>
      <c r="S298" s="217">
        <v>0</v>
      </c>
      <c r="T298" s="218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9" t="s">
        <v>640</v>
      </c>
      <c r="AT298" s="219" t="s">
        <v>154</v>
      </c>
      <c r="AU298" s="219" t="s">
        <v>81</v>
      </c>
      <c r="AY298" s="19" t="s">
        <v>152</v>
      </c>
      <c r="BE298" s="220">
        <f>IF(N298="základní",J298,0)</f>
        <v>0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19" t="s">
        <v>79</v>
      </c>
      <c r="BK298" s="220">
        <f>ROUND(I298*H298,2)</f>
        <v>0</v>
      </c>
      <c r="BL298" s="19" t="s">
        <v>640</v>
      </c>
      <c r="BM298" s="219" t="s">
        <v>2429</v>
      </c>
    </row>
    <row r="299" s="2" customFormat="1">
      <c r="A299" s="40"/>
      <c r="B299" s="41"/>
      <c r="C299" s="42"/>
      <c r="D299" s="221" t="s">
        <v>160</v>
      </c>
      <c r="E299" s="42"/>
      <c r="F299" s="222" t="s">
        <v>2428</v>
      </c>
      <c r="G299" s="42"/>
      <c r="H299" s="42"/>
      <c r="I299" s="223"/>
      <c r="J299" s="42"/>
      <c r="K299" s="42"/>
      <c r="L299" s="46"/>
      <c r="M299" s="224"/>
      <c r="N299" s="225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160</v>
      </c>
      <c r="AU299" s="19" t="s">
        <v>81</v>
      </c>
    </row>
    <row r="300" s="12" customFormat="1" ht="25.92" customHeight="1">
      <c r="A300" s="12"/>
      <c r="B300" s="191"/>
      <c r="C300" s="192"/>
      <c r="D300" s="193" t="s">
        <v>70</v>
      </c>
      <c r="E300" s="194" t="s">
        <v>2430</v>
      </c>
      <c r="F300" s="194" t="s">
        <v>2431</v>
      </c>
      <c r="G300" s="192"/>
      <c r="H300" s="192"/>
      <c r="I300" s="195"/>
      <c r="J300" s="196">
        <f>BK300</f>
        <v>0</v>
      </c>
      <c r="K300" s="192"/>
      <c r="L300" s="197"/>
      <c r="M300" s="198"/>
      <c r="N300" s="199"/>
      <c r="O300" s="199"/>
      <c r="P300" s="200">
        <f>SUM(P301:P302)</f>
        <v>0</v>
      </c>
      <c r="Q300" s="199"/>
      <c r="R300" s="200">
        <f>SUM(R301:R302)</f>
        <v>0</v>
      </c>
      <c r="S300" s="199"/>
      <c r="T300" s="201">
        <f>SUM(T301:T302)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2" t="s">
        <v>158</v>
      </c>
      <c r="AT300" s="203" t="s">
        <v>70</v>
      </c>
      <c r="AU300" s="203" t="s">
        <v>71</v>
      </c>
      <c r="AY300" s="202" t="s">
        <v>152</v>
      </c>
      <c r="BK300" s="204">
        <f>SUM(BK301:BK302)</f>
        <v>0</v>
      </c>
    </row>
    <row r="301" s="2" customFormat="1" ht="16.5" customHeight="1">
      <c r="A301" s="40"/>
      <c r="B301" s="41"/>
      <c r="C301" s="207" t="s">
        <v>767</v>
      </c>
      <c r="D301" s="207" t="s">
        <v>154</v>
      </c>
      <c r="E301" s="208" t="s">
        <v>2432</v>
      </c>
      <c r="F301" s="209" t="s">
        <v>2433</v>
      </c>
      <c r="G301" s="210" t="s">
        <v>2434</v>
      </c>
      <c r="H301" s="211">
        <v>10</v>
      </c>
      <c r="I301" s="212"/>
      <c r="J301" s="213">
        <f>ROUND(I301*H301,2)</f>
        <v>0</v>
      </c>
      <c r="K301" s="214"/>
      <c r="L301" s="46"/>
      <c r="M301" s="215" t="s">
        <v>19</v>
      </c>
      <c r="N301" s="216" t="s">
        <v>42</v>
      </c>
      <c r="O301" s="86"/>
      <c r="P301" s="217">
        <f>O301*H301</f>
        <v>0</v>
      </c>
      <c r="Q301" s="217">
        <v>0</v>
      </c>
      <c r="R301" s="217">
        <f>Q301*H301</f>
        <v>0</v>
      </c>
      <c r="S301" s="217">
        <v>0</v>
      </c>
      <c r="T301" s="218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9" t="s">
        <v>2435</v>
      </c>
      <c r="AT301" s="219" t="s">
        <v>154</v>
      </c>
      <c r="AU301" s="219" t="s">
        <v>79</v>
      </c>
      <c r="AY301" s="19" t="s">
        <v>152</v>
      </c>
      <c r="BE301" s="220">
        <f>IF(N301="základní",J301,0)</f>
        <v>0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19" t="s">
        <v>79</v>
      </c>
      <c r="BK301" s="220">
        <f>ROUND(I301*H301,2)</f>
        <v>0</v>
      </c>
      <c r="BL301" s="19" t="s">
        <v>2435</v>
      </c>
      <c r="BM301" s="219" t="s">
        <v>2436</v>
      </c>
    </row>
    <row r="302" s="2" customFormat="1">
      <c r="A302" s="40"/>
      <c r="B302" s="41"/>
      <c r="C302" s="42"/>
      <c r="D302" s="221" t="s">
        <v>160</v>
      </c>
      <c r="E302" s="42"/>
      <c r="F302" s="222" t="s">
        <v>2433</v>
      </c>
      <c r="G302" s="42"/>
      <c r="H302" s="42"/>
      <c r="I302" s="223"/>
      <c r="J302" s="42"/>
      <c r="K302" s="42"/>
      <c r="L302" s="46"/>
      <c r="M302" s="224"/>
      <c r="N302" s="225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160</v>
      </c>
      <c r="AU302" s="19" t="s">
        <v>79</v>
      </c>
    </row>
    <row r="303" s="12" customFormat="1" ht="25.92" customHeight="1">
      <c r="A303" s="12"/>
      <c r="B303" s="191"/>
      <c r="C303" s="192"/>
      <c r="D303" s="193" t="s">
        <v>70</v>
      </c>
      <c r="E303" s="194" t="s">
        <v>2437</v>
      </c>
      <c r="F303" s="194" t="s">
        <v>2438</v>
      </c>
      <c r="G303" s="192"/>
      <c r="H303" s="192"/>
      <c r="I303" s="195"/>
      <c r="J303" s="196">
        <f>BK303</f>
        <v>0</v>
      </c>
      <c r="K303" s="192"/>
      <c r="L303" s="197"/>
      <c r="M303" s="198"/>
      <c r="N303" s="199"/>
      <c r="O303" s="199"/>
      <c r="P303" s="200">
        <f>SUM(P304:P307)</f>
        <v>0</v>
      </c>
      <c r="Q303" s="199"/>
      <c r="R303" s="200">
        <f>SUM(R304:R307)</f>
        <v>0</v>
      </c>
      <c r="S303" s="199"/>
      <c r="T303" s="201">
        <f>SUM(T304:T307)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02" t="s">
        <v>158</v>
      </c>
      <c r="AT303" s="203" t="s">
        <v>70</v>
      </c>
      <c r="AU303" s="203" t="s">
        <v>71</v>
      </c>
      <c r="AY303" s="202" t="s">
        <v>152</v>
      </c>
      <c r="BK303" s="204">
        <f>SUM(BK304:BK307)</f>
        <v>0</v>
      </c>
    </row>
    <row r="304" s="2" customFormat="1" ht="16.5" customHeight="1">
      <c r="A304" s="40"/>
      <c r="B304" s="41"/>
      <c r="C304" s="207" t="s">
        <v>813</v>
      </c>
      <c r="D304" s="207" t="s">
        <v>154</v>
      </c>
      <c r="E304" s="208" t="s">
        <v>2439</v>
      </c>
      <c r="F304" s="209" t="s">
        <v>2440</v>
      </c>
      <c r="G304" s="210" t="s">
        <v>262</v>
      </c>
      <c r="H304" s="211">
        <v>1</v>
      </c>
      <c r="I304" s="212"/>
      <c r="J304" s="213">
        <f>ROUND(I304*H304,2)</f>
        <v>0</v>
      </c>
      <c r="K304" s="214"/>
      <c r="L304" s="46"/>
      <c r="M304" s="215" t="s">
        <v>19</v>
      </c>
      <c r="N304" s="216" t="s">
        <v>42</v>
      </c>
      <c r="O304" s="86"/>
      <c r="P304" s="217">
        <f>O304*H304</f>
        <v>0</v>
      </c>
      <c r="Q304" s="217">
        <v>0</v>
      </c>
      <c r="R304" s="217">
        <f>Q304*H304</f>
        <v>0</v>
      </c>
      <c r="S304" s="217">
        <v>0</v>
      </c>
      <c r="T304" s="218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9" t="s">
        <v>2435</v>
      </c>
      <c r="AT304" s="219" t="s">
        <v>154</v>
      </c>
      <c r="AU304" s="219" t="s">
        <v>79</v>
      </c>
      <c r="AY304" s="19" t="s">
        <v>152</v>
      </c>
      <c r="BE304" s="220">
        <f>IF(N304="základní",J304,0)</f>
        <v>0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19" t="s">
        <v>79</v>
      </c>
      <c r="BK304" s="220">
        <f>ROUND(I304*H304,2)</f>
        <v>0</v>
      </c>
      <c r="BL304" s="19" t="s">
        <v>2435</v>
      </c>
      <c r="BM304" s="219" t="s">
        <v>2441</v>
      </c>
    </row>
    <row r="305" s="2" customFormat="1">
      <c r="A305" s="40"/>
      <c r="B305" s="41"/>
      <c r="C305" s="42"/>
      <c r="D305" s="221" t="s">
        <v>160</v>
      </c>
      <c r="E305" s="42"/>
      <c r="F305" s="222" t="s">
        <v>2440</v>
      </c>
      <c r="G305" s="42"/>
      <c r="H305" s="42"/>
      <c r="I305" s="223"/>
      <c r="J305" s="42"/>
      <c r="K305" s="42"/>
      <c r="L305" s="46"/>
      <c r="M305" s="224"/>
      <c r="N305" s="225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160</v>
      </c>
      <c r="AU305" s="19" t="s">
        <v>79</v>
      </c>
    </row>
    <row r="306" s="2" customFormat="1" ht="16.5" customHeight="1">
      <c r="A306" s="40"/>
      <c r="B306" s="41"/>
      <c r="C306" s="207" t="s">
        <v>818</v>
      </c>
      <c r="D306" s="207" t="s">
        <v>154</v>
      </c>
      <c r="E306" s="208" t="s">
        <v>2442</v>
      </c>
      <c r="F306" s="209" t="s">
        <v>2443</v>
      </c>
      <c r="G306" s="210" t="s">
        <v>262</v>
      </c>
      <c r="H306" s="211">
        <v>1</v>
      </c>
      <c r="I306" s="212"/>
      <c r="J306" s="213">
        <f>ROUND(I306*H306,2)</f>
        <v>0</v>
      </c>
      <c r="K306" s="214"/>
      <c r="L306" s="46"/>
      <c r="M306" s="215" t="s">
        <v>19</v>
      </c>
      <c r="N306" s="216" t="s">
        <v>42</v>
      </c>
      <c r="O306" s="86"/>
      <c r="P306" s="217">
        <f>O306*H306</f>
        <v>0</v>
      </c>
      <c r="Q306" s="217">
        <v>0</v>
      </c>
      <c r="R306" s="217">
        <f>Q306*H306</f>
        <v>0</v>
      </c>
      <c r="S306" s="217">
        <v>0</v>
      </c>
      <c r="T306" s="218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9" t="s">
        <v>2435</v>
      </c>
      <c r="AT306" s="219" t="s">
        <v>154</v>
      </c>
      <c r="AU306" s="219" t="s">
        <v>79</v>
      </c>
      <c r="AY306" s="19" t="s">
        <v>152</v>
      </c>
      <c r="BE306" s="220">
        <f>IF(N306="základní",J306,0)</f>
        <v>0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19" t="s">
        <v>79</v>
      </c>
      <c r="BK306" s="220">
        <f>ROUND(I306*H306,2)</f>
        <v>0</v>
      </c>
      <c r="BL306" s="19" t="s">
        <v>2435</v>
      </c>
      <c r="BM306" s="219" t="s">
        <v>2444</v>
      </c>
    </row>
    <row r="307" s="2" customFormat="1">
      <c r="A307" s="40"/>
      <c r="B307" s="41"/>
      <c r="C307" s="42"/>
      <c r="D307" s="221" t="s">
        <v>160</v>
      </c>
      <c r="E307" s="42"/>
      <c r="F307" s="222" t="s">
        <v>2443</v>
      </c>
      <c r="G307" s="42"/>
      <c r="H307" s="42"/>
      <c r="I307" s="223"/>
      <c r="J307" s="42"/>
      <c r="K307" s="42"/>
      <c r="L307" s="46"/>
      <c r="M307" s="224"/>
      <c r="N307" s="225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160</v>
      </c>
      <c r="AU307" s="19" t="s">
        <v>79</v>
      </c>
    </row>
    <row r="308" s="12" customFormat="1" ht="25.92" customHeight="1">
      <c r="A308" s="12"/>
      <c r="B308" s="191"/>
      <c r="C308" s="192"/>
      <c r="D308" s="193" t="s">
        <v>70</v>
      </c>
      <c r="E308" s="194" t="s">
        <v>2445</v>
      </c>
      <c r="F308" s="194" t="s">
        <v>2446</v>
      </c>
      <c r="G308" s="192"/>
      <c r="H308" s="192"/>
      <c r="I308" s="195"/>
      <c r="J308" s="196">
        <f>BK308</f>
        <v>0</v>
      </c>
      <c r="K308" s="192"/>
      <c r="L308" s="197"/>
      <c r="M308" s="198"/>
      <c r="N308" s="199"/>
      <c r="O308" s="199"/>
      <c r="P308" s="200">
        <f>SUM(P309:P310)</f>
        <v>0</v>
      </c>
      <c r="Q308" s="199"/>
      <c r="R308" s="200">
        <f>SUM(R309:R310)</f>
        <v>0</v>
      </c>
      <c r="S308" s="199"/>
      <c r="T308" s="201">
        <f>SUM(T309:T310)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2" t="s">
        <v>158</v>
      </c>
      <c r="AT308" s="203" t="s">
        <v>70</v>
      </c>
      <c r="AU308" s="203" t="s">
        <v>71</v>
      </c>
      <c r="AY308" s="202" t="s">
        <v>152</v>
      </c>
      <c r="BK308" s="204">
        <f>SUM(BK309:BK310)</f>
        <v>0</v>
      </c>
    </row>
    <row r="309" s="2" customFormat="1" ht="16.5" customHeight="1">
      <c r="A309" s="40"/>
      <c r="B309" s="41"/>
      <c r="C309" s="207" t="s">
        <v>825</v>
      </c>
      <c r="D309" s="207" t="s">
        <v>154</v>
      </c>
      <c r="E309" s="208" t="s">
        <v>2447</v>
      </c>
      <c r="F309" s="209" t="s">
        <v>2446</v>
      </c>
      <c r="G309" s="210" t="s">
        <v>2434</v>
      </c>
      <c r="H309" s="211">
        <v>32</v>
      </c>
      <c r="I309" s="212"/>
      <c r="J309" s="213">
        <f>ROUND(I309*H309,2)</f>
        <v>0</v>
      </c>
      <c r="K309" s="214"/>
      <c r="L309" s="46"/>
      <c r="M309" s="215" t="s">
        <v>19</v>
      </c>
      <c r="N309" s="216" t="s">
        <v>42</v>
      </c>
      <c r="O309" s="86"/>
      <c r="P309" s="217">
        <f>O309*H309</f>
        <v>0</v>
      </c>
      <c r="Q309" s="217">
        <v>0</v>
      </c>
      <c r="R309" s="217">
        <f>Q309*H309</f>
        <v>0</v>
      </c>
      <c r="S309" s="217">
        <v>0</v>
      </c>
      <c r="T309" s="218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9" t="s">
        <v>2435</v>
      </c>
      <c r="AT309" s="219" t="s">
        <v>154</v>
      </c>
      <c r="AU309" s="219" t="s">
        <v>79</v>
      </c>
      <c r="AY309" s="19" t="s">
        <v>152</v>
      </c>
      <c r="BE309" s="220">
        <f>IF(N309="základní",J309,0)</f>
        <v>0</v>
      </c>
      <c r="BF309" s="220">
        <f>IF(N309="snížená",J309,0)</f>
        <v>0</v>
      </c>
      <c r="BG309" s="220">
        <f>IF(N309="zákl. přenesená",J309,0)</f>
        <v>0</v>
      </c>
      <c r="BH309" s="220">
        <f>IF(N309="sníž. přenesená",J309,0)</f>
        <v>0</v>
      </c>
      <c r="BI309" s="220">
        <f>IF(N309="nulová",J309,0)</f>
        <v>0</v>
      </c>
      <c r="BJ309" s="19" t="s">
        <v>79</v>
      </c>
      <c r="BK309" s="220">
        <f>ROUND(I309*H309,2)</f>
        <v>0</v>
      </c>
      <c r="BL309" s="19" t="s">
        <v>2435</v>
      </c>
      <c r="BM309" s="219" t="s">
        <v>2448</v>
      </c>
    </row>
    <row r="310" s="2" customFormat="1">
      <c r="A310" s="40"/>
      <c r="B310" s="41"/>
      <c r="C310" s="42"/>
      <c r="D310" s="221" t="s">
        <v>160</v>
      </c>
      <c r="E310" s="42"/>
      <c r="F310" s="222" t="s">
        <v>2446</v>
      </c>
      <c r="G310" s="42"/>
      <c r="H310" s="42"/>
      <c r="I310" s="223"/>
      <c r="J310" s="42"/>
      <c r="K310" s="42"/>
      <c r="L310" s="46"/>
      <c r="M310" s="224"/>
      <c r="N310" s="225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160</v>
      </c>
      <c r="AU310" s="19" t="s">
        <v>79</v>
      </c>
    </row>
    <row r="311" s="12" customFormat="1" ht="25.92" customHeight="1">
      <c r="A311" s="12"/>
      <c r="B311" s="191"/>
      <c r="C311" s="192"/>
      <c r="D311" s="193" t="s">
        <v>70</v>
      </c>
      <c r="E311" s="194" t="s">
        <v>2449</v>
      </c>
      <c r="F311" s="194" t="s">
        <v>2450</v>
      </c>
      <c r="G311" s="192"/>
      <c r="H311" s="192"/>
      <c r="I311" s="195"/>
      <c r="J311" s="196">
        <f>BK311</f>
        <v>0</v>
      </c>
      <c r="K311" s="192"/>
      <c r="L311" s="197"/>
      <c r="M311" s="198"/>
      <c r="N311" s="199"/>
      <c r="O311" s="199"/>
      <c r="P311" s="200">
        <f>SUM(P312:P319)</f>
        <v>0</v>
      </c>
      <c r="Q311" s="199"/>
      <c r="R311" s="200">
        <f>SUM(R312:R319)</f>
        <v>0</v>
      </c>
      <c r="S311" s="199"/>
      <c r="T311" s="201">
        <f>SUM(T312:T319)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2" t="s">
        <v>186</v>
      </c>
      <c r="AT311" s="203" t="s">
        <v>70</v>
      </c>
      <c r="AU311" s="203" t="s">
        <v>71</v>
      </c>
      <c r="AY311" s="202" t="s">
        <v>152</v>
      </c>
      <c r="BK311" s="204">
        <f>SUM(BK312:BK319)</f>
        <v>0</v>
      </c>
    </row>
    <row r="312" s="2" customFormat="1" ht="24.15" customHeight="1">
      <c r="A312" s="40"/>
      <c r="B312" s="41"/>
      <c r="C312" s="207" t="s">
        <v>829</v>
      </c>
      <c r="D312" s="207" t="s">
        <v>154</v>
      </c>
      <c r="E312" s="208" t="s">
        <v>2451</v>
      </c>
      <c r="F312" s="209" t="s">
        <v>2452</v>
      </c>
      <c r="G312" s="210" t="s">
        <v>262</v>
      </c>
      <c r="H312" s="211">
        <v>1</v>
      </c>
      <c r="I312" s="212"/>
      <c r="J312" s="213">
        <f>ROUND(I312*H312,2)</f>
        <v>0</v>
      </c>
      <c r="K312" s="214"/>
      <c r="L312" s="46"/>
      <c r="M312" s="215" t="s">
        <v>19</v>
      </c>
      <c r="N312" s="216" t="s">
        <v>42</v>
      </c>
      <c r="O312" s="86"/>
      <c r="P312" s="217">
        <f>O312*H312</f>
        <v>0</v>
      </c>
      <c r="Q312" s="217">
        <v>0</v>
      </c>
      <c r="R312" s="217">
        <f>Q312*H312</f>
        <v>0</v>
      </c>
      <c r="S312" s="217">
        <v>0</v>
      </c>
      <c r="T312" s="218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9" t="s">
        <v>2453</v>
      </c>
      <c r="AT312" s="219" t="s">
        <v>154</v>
      </c>
      <c r="AU312" s="219" t="s">
        <v>79</v>
      </c>
      <c r="AY312" s="19" t="s">
        <v>152</v>
      </c>
      <c r="BE312" s="220">
        <f>IF(N312="základní",J312,0)</f>
        <v>0</v>
      </c>
      <c r="BF312" s="220">
        <f>IF(N312="snížená",J312,0)</f>
        <v>0</v>
      </c>
      <c r="BG312" s="220">
        <f>IF(N312="zákl. přenesená",J312,0)</f>
        <v>0</v>
      </c>
      <c r="BH312" s="220">
        <f>IF(N312="sníž. přenesená",J312,0)</f>
        <v>0</v>
      </c>
      <c r="BI312" s="220">
        <f>IF(N312="nulová",J312,0)</f>
        <v>0</v>
      </c>
      <c r="BJ312" s="19" t="s">
        <v>79</v>
      </c>
      <c r="BK312" s="220">
        <f>ROUND(I312*H312,2)</f>
        <v>0</v>
      </c>
      <c r="BL312" s="19" t="s">
        <v>2453</v>
      </c>
      <c r="BM312" s="219" t="s">
        <v>2454</v>
      </c>
    </row>
    <row r="313" s="2" customFormat="1">
      <c r="A313" s="40"/>
      <c r="B313" s="41"/>
      <c r="C313" s="42"/>
      <c r="D313" s="221" t="s">
        <v>160</v>
      </c>
      <c r="E313" s="42"/>
      <c r="F313" s="222" t="s">
        <v>2452</v>
      </c>
      <c r="G313" s="42"/>
      <c r="H313" s="42"/>
      <c r="I313" s="223"/>
      <c r="J313" s="42"/>
      <c r="K313" s="42"/>
      <c r="L313" s="46"/>
      <c r="M313" s="224"/>
      <c r="N313" s="225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160</v>
      </c>
      <c r="AU313" s="19" t="s">
        <v>79</v>
      </c>
    </row>
    <row r="314" s="2" customFormat="1" ht="16.5" customHeight="1">
      <c r="A314" s="40"/>
      <c r="B314" s="41"/>
      <c r="C314" s="261" t="s">
        <v>834</v>
      </c>
      <c r="D314" s="261" t="s">
        <v>265</v>
      </c>
      <c r="E314" s="262" t="s">
        <v>2455</v>
      </c>
      <c r="F314" s="263" t="s">
        <v>2456</v>
      </c>
      <c r="G314" s="264" t="s">
        <v>702</v>
      </c>
      <c r="H314" s="265">
        <v>1</v>
      </c>
      <c r="I314" s="266"/>
      <c r="J314" s="267">
        <f>ROUND(I314*H314,2)</f>
        <v>0</v>
      </c>
      <c r="K314" s="268"/>
      <c r="L314" s="269"/>
      <c r="M314" s="270" t="s">
        <v>19</v>
      </c>
      <c r="N314" s="271" t="s">
        <v>42</v>
      </c>
      <c r="O314" s="86"/>
      <c r="P314" s="217">
        <f>O314*H314</f>
        <v>0</v>
      </c>
      <c r="Q314" s="217">
        <v>0</v>
      </c>
      <c r="R314" s="217">
        <f>Q314*H314</f>
        <v>0</v>
      </c>
      <c r="S314" s="217">
        <v>0</v>
      </c>
      <c r="T314" s="218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9" t="s">
        <v>2453</v>
      </c>
      <c r="AT314" s="219" t="s">
        <v>265</v>
      </c>
      <c r="AU314" s="219" t="s">
        <v>79</v>
      </c>
      <c r="AY314" s="19" t="s">
        <v>152</v>
      </c>
      <c r="BE314" s="220">
        <f>IF(N314="základní",J314,0)</f>
        <v>0</v>
      </c>
      <c r="BF314" s="220">
        <f>IF(N314="snížená",J314,0)</f>
        <v>0</v>
      </c>
      <c r="BG314" s="220">
        <f>IF(N314="zákl. přenesená",J314,0)</f>
        <v>0</v>
      </c>
      <c r="BH314" s="220">
        <f>IF(N314="sníž. přenesená",J314,0)</f>
        <v>0</v>
      </c>
      <c r="BI314" s="220">
        <f>IF(N314="nulová",J314,0)</f>
        <v>0</v>
      </c>
      <c r="BJ314" s="19" t="s">
        <v>79</v>
      </c>
      <c r="BK314" s="220">
        <f>ROUND(I314*H314,2)</f>
        <v>0</v>
      </c>
      <c r="BL314" s="19" t="s">
        <v>2453</v>
      </c>
      <c r="BM314" s="219" t="s">
        <v>2457</v>
      </c>
    </row>
    <row r="315" s="2" customFormat="1">
      <c r="A315" s="40"/>
      <c r="B315" s="41"/>
      <c r="C315" s="42"/>
      <c r="D315" s="221" t="s">
        <v>160</v>
      </c>
      <c r="E315" s="42"/>
      <c r="F315" s="222" t="s">
        <v>2456</v>
      </c>
      <c r="G315" s="42"/>
      <c r="H315" s="42"/>
      <c r="I315" s="223"/>
      <c r="J315" s="42"/>
      <c r="K315" s="42"/>
      <c r="L315" s="46"/>
      <c r="M315" s="224"/>
      <c r="N315" s="225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160</v>
      </c>
      <c r="AU315" s="19" t="s">
        <v>79</v>
      </c>
    </row>
    <row r="316" s="2" customFormat="1" ht="16.5" customHeight="1">
      <c r="A316" s="40"/>
      <c r="B316" s="41"/>
      <c r="C316" s="261" t="s">
        <v>839</v>
      </c>
      <c r="D316" s="261" t="s">
        <v>265</v>
      </c>
      <c r="E316" s="262" t="s">
        <v>2458</v>
      </c>
      <c r="F316" s="263" t="s">
        <v>2459</v>
      </c>
      <c r="G316" s="264" t="s">
        <v>702</v>
      </c>
      <c r="H316" s="265">
        <v>1</v>
      </c>
      <c r="I316" s="266"/>
      <c r="J316" s="267">
        <f>ROUND(I316*H316,2)</f>
        <v>0</v>
      </c>
      <c r="K316" s="268"/>
      <c r="L316" s="269"/>
      <c r="M316" s="270" t="s">
        <v>19</v>
      </c>
      <c r="N316" s="271" t="s">
        <v>42</v>
      </c>
      <c r="O316" s="86"/>
      <c r="P316" s="217">
        <f>O316*H316</f>
        <v>0</v>
      </c>
      <c r="Q316" s="217">
        <v>0</v>
      </c>
      <c r="R316" s="217">
        <f>Q316*H316</f>
        <v>0</v>
      </c>
      <c r="S316" s="217">
        <v>0</v>
      </c>
      <c r="T316" s="218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9" t="s">
        <v>2453</v>
      </c>
      <c r="AT316" s="219" t="s">
        <v>265</v>
      </c>
      <c r="AU316" s="219" t="s">
        <v>79</v>
      </c>
      <c r="AY316" s="19" t="s">
        <v>152</v>
      </c>
      <c r="BE316" s="220">
        <f>IF(N316="základní",J316,0)</f>
        <v>0</v>
      </c>
      <c r="BF316" s="220">
        <f>IF(N316="snížená",J316,0)</f>
        <v>0</v>
      </c>
      <c r="BG316" s="220">
        <f>IF(N316="zákl. přenesená",J316,0)</f>
        <v>0</v>
      </c>
      <c r="BH316" s="220">
        <f>IF(N316="sníž. přenesená",J316,0)</f>
        <v>0</v>
      </c>
      <c r="BI316" s="220">
        <f>IF(N316="nulová",J316,0)</f>
        <v>0</v>
      </c>
      <c r="BJ316" s="19" t="s">
        <v>79</v>
      </c>
      <c r="BK316" s="220">
        <f>ROUND(I316*H316,2)</f>
        <v>0</v>
      </c>
      <c r="BL316" s="19" t="s">
        <v>2453</v>
      </c>
      <c r="BM316" s="219" t="s">
        <v>2460</v>
      </c>
    </row>
    <row r="317" s="2" customFormat="1">
      <c r="A317" s="40"/>
      <c r="B317" s="41"/>
      <c r="C317" s="42"/>
      <c r="D317" s="221" t="s">
        <v>160</v>
      </c>
      <c r="E317" s="42"/>
      <c r="F317" s="222" t="s">
        <v>2459</v>
      </c>
      <c r="G317" s="42"/>
      <c r="H317" s="42"/>
      <c r="I317" s="223"/>
      <c r="J317" s="42"/>
      <c r="K317" s="42"/>
      <c r="L317" s="46"/>
      <c r="M317" s="224"/>
      <c r="N317" s="225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160</v>
      </c>
      <c r="AU317" s="19" t="s">
        <v>79</v>
      </c>
    </row>
    <row r="318" s="2" customFormat="1" ht="16.5" customHeight="1">
      <c r="A318" s="40"/>
      <c r="B318" s="41"/>
      <c r="C318" s="261" t="s">
        <v>850</v>
      </c>
      <c r="D318" s="261" t="s">
        <v>265</v>
      </c>
      <c r="E318" s="262" t="s">
        <v>2461</v>
      </c>
      <c r="F318" s="263" t="s">
        <v>2462</v>
      </c>
      <c r="G318" s="264" t="s">
        <v>2463</v>
      </c>
      <c r="H318" s="265">
        <v>1</v>
      </c>
      <c r="I318" s="266"/>
      <c r="J318" s="267">
        <f>ROUND(I318*H318,2)</f>
        <v>0</v>
      </c>
      <c r="K318" s="268"/>
      <c r="L318" s="269"/>
      <c r="M318" s="270" t="s">
        <v>19</v>
      </c>
      <c r="N318" s="271" t="s">
        <v>42</v>
      </c>
      <c r="O318" s="86"/>
      <c r="P318" s="217">
        <f>O318*H318</f>
        <v>0</v>
      </c>
      <c r="Q318" s="217">
        <v>0</v>
      </c>
      <c r="R318" s="217">
        <f>Q318*H318</f>
        <v>0</v>
      </c>
      <c r="S318" s="217">
        <v>0</v>
      </c>
      <c r="T318" s="218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9" t="s">
        <v>2453</v>
      </c>
      <c r="AT318" s="219" t="s">
        <v>265</v>
      </c>
      <c r="AU318" s="219" t="s">
        <v>79</v>
      </c>
      <c r="AY318" s="19" t="s">
        <v>152</v>
      </c>
      <c r="BE318" s="220">
        <f>IF(N318="základní",J318,0)</f>
        <v>0</v>
      </c>
      <c r="BF318" s="220">
        <f>IF(N318="snížená",J318,0)</f>
        <v>0</v>
      </c>
      <c r="BG318" s="220">
        <f>IF(N318="zákl. přenesená",J318,0)</f>
        <v>0</v>
      </c>
      <c r="BH318" s="220">
        <f>IF(N318="sníž. přenesená",J318,0)</f>
        <v>0</v>
      </c>
      <c r="BI318" s="220">
        <f>IF(N318="nulová",J318,0)</f>
        <v>0</v>
      </c>
      <c r="BJ318" s="19" t="s">
        <v>79</v>
      </c>
      <c r="BK318" s="220">
        <f>ROUND(I318*H318,2)</f>
        <v>0</v>
      </c>
      <c r="BL318" s="19" t="s">
        <v>2453</v>
      </c>
      <c r="BM318" s="219" t="s">
        <v>2464</v>
      </c>
    </row>
    <row r="319" s="2" customFormat="1">
      <c r="A319" s="40"/>
      <c r="B319" s="41"/>
      <c r="C319" s="42"/>
      <c r="D319" s="221" t="s">
        <v>160</v>
      </c>
      <c r="E319" s="42"/>
      <c r="F319" s="222" t="s">
        <v>2462</v>
      </c>
      <c r="G319" s="42"/>
      <c r="H319" s="42"/>
      <c r="I319" s="223"/>
      <c r="J319" s="42"/>
      <c r="K319" s="42"/>
      <c r="L319" s="46"/>
      <c r="M319" s="287"/>
      <c r="N319" s="288"/>
      <c r="O319" s="289"/>
      <c r="P319" s="289"/>
      <c r="Q319" s="289"/>
      <c r="R319" s="289"/>
      <c r="S319" s="289"/>
      <c r="T319" s="290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160</v>
      </c>
      <c r="AU319" s="19" t="s">
        <v>79</v>
      </c>
    </row>
    <row r="320" s="2" customFormat="1" ht="6.96" customHeight="1">
      <c r="A320" s="40"/>
      <c r="B320" s="61"/>
      <c r="C320" s="62"/>
      <c r="D320" s="62"/>
      <c r="E320" s="62"/>
      <c r="F320" s="62"/>
      <c r="G320" s="62"/>
      <c r="H320" s="62"/>
      <c r="I320" s="62"/>
      <c r="J320" s="62"/>
      <c r="K320" s="62"/>
      <c r="L320" s="46"/>
      <c r="M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</row>
  </sheetData>
  <sheetProtection sheet="1" autoFilter="0" formatColumns="0" formatRows="0" objects="1" scenarios="1" spinCount="100000" saltValue="Aaa0IRpAf0hPbXLD2Pko3c5jPtB9u91lWFQeNiszqGkyLKNAWC4RrG3JogEDHz7ci/qLrZN16Zch9rFc8szCLQ==" hashValue="gnpxllnoHq0CdstfLeRYj9jc+C6Uv6t+2CpzFf6S25FyTnBMCLEuwX18rFS5i4qpmOA1Pom1QvMQ535kG5pKbw==" algorithmName="SHA-512" password="CC35"/>
  <autoFilter ref="C89:K319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Správní budova VD Plumlov-rekonstrukce zázemí pro dělníky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2465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20. 12. 2017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ROUND((SUM(BE83:BE122)),  2)</f>
        <v>0</v>
      </c>
      <c r="G33" s="40"/>
      <c r="H33" s="40"/>
      <c r="I33" s="150">
        <v>0.20999999999999999</v>
      </c>
      <c r="J33" s="149">
        <f>ROUND(((SUM(BE83:BE122))*I33),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ROUND((SUM(BF83:BF122)),  2)</f>
        <v>0</v>
      </c>
      <c r="G34" s="40"/>
      <c r="H34" s="40"/>
      <c r="I34" s="150">
        <v>0.14999999999999999</v>
      </c>
      <c r="J34" s="149">
        <f>ROUND(((SUM(BF83:BF122))*I34),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ROUND((SUM(BG83:BG122)),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ROUND((SUM(BH83:BH122)),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ROUND((SUM(BI83:BI122)),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Správní budova VD Plumlov-rekonstrukce zázemí pro dělníky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05 - Vzduchotechnika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Plumlov</v>
      </c>
      <c r="G52" s="42"/>
      <c r="H52" s="42"/>
      <c r="I52" s="34" t="s">
        <v>23</v>
      </c>
      <c r="J52" s="74" t="str">
        <f>IF(J12="","",J12)</f>
        <v>20. 12. 2017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Povodí Moravy s.p. Dřevařská 932/11,Brno</v>
      </c>
      <c r="G54" s="42"/>
      <c r="H54" s="42"/>
      <c r="I54" s="34" t="s">
        <v>31</v>
      </c>
      <c r="J54" s="38" t="str">
        <f>E21</f>
        <v>ing.arch.Lukáš Doubrava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122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2466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2467</v>
      </c>
      <c r="E62" s="176"/>
      <c r="F62" s="176"/>
      <c r="G62" s="176"/>
      <c r="H62" s="176"/>
      <c r="I62" s="176"/>
      <c r="J62" s="177">
        <f>J111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2468</v>
      </c>
      <c r="E63" s="176"/>
      <c r="F63" s="176"/>
      <c r="G63" s="176"/>
      <c r="H63" s="176"/>
      <c r="I63" s="176"/>
      <c r="J63" s="177">
        <f>J117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137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Správní budova VD Plumlov-rekonstrukce zázemí pro dělníky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99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05 - Vzduchotechnika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Plumlov</v>
      </c>
      <c r="G77" s="42"/>
      <c r="H77" s="42"/>
      <c r="I77" s="34" t="s">
        <v>23</v>
      </c>
      <c r="J77" s="74" t="str">
        <f>IF(J12="","",J12)</f>
        <v>20. 12. 2017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25</v>
      </c>
      <c r="D79" s="42"/>
      <c r="E79" s="42"/>
      <c r="F79" s="29" t="str">
        <f>E15</f>
        <v>Povodí Moravy s.p. Dřevařská 932/11,Brno</v>
      </c>
      <c r="G79" s="42"/>
      <c r="H79" s="42"/>
      <c r="I79" s="34" t="s">
        <v>31</v>
      </c>
      <c r="J79" s="38" t="str">
        <f>E21</f>
        <v>ing.arch.Lukáš Doubrava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34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138</v>
      </c>
      <c r="D82" s="182" t="s">
        <v>56</v>
      </c>
      <c r="E82" s="182" t="s">
        <v>52</v>
      </c>
      <c r="F82" s="182" t="s">
        <v>53</v>
      </c>
      <c r="G82" s="182" t="s">
        <v>139</v>
      </c>
      <c r="H82" s="182" t="s">
        <v>140</v>
      </c>
      <c r="I82" s="182" t="s">
        <v>141</v>
      </c>
      <c r="J82" s="183" t="s">
        <v>103</v>
      </c>
      <c r="K82" s="184" t="s">
        <v>142</v>
      </c>
      <c r="L82" s="185"/>
      <c r="M82" s="94" t="s">
        <v>19</v>
      </c>
      <c r="N82" s="95" t="s">
        <v>41</v>
      </c>
      <c r="O82" s="95" t="s">
        <v>143</v>
      </c>
      <c r="P82" s="95" t="s">
        <v>144</v>
      </c>
      <c r="Q82" s="95" t="s">
        <v>145</v>
      </c>
      <c r="R82" s="95" t="s">
        <v>146</v>
      </c>
      <c r="S82" s="95" t="s">
        <v>147</v>
      </c>
      <c r="T82" s="96" t="s">
        <v>148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149</v>
      </c>
      <c r="D83" s="42"/>
      <c r="E83" s="42"/>
      <c r="F83" s="42"/>
      <c r="G83" s="42"/>
      <c r="H83" s="42"/>
      <c r="I83" s="42"/>
      <c r="J83" s="186">
        <f>BK83</f>
        <v>0</v>
      </c>
      <c r="K83" s="42"/>
      <c r="L83" s="46"/>
      <c r="M83" s="97"/>
      <c r="N83" s="187"/>
      <c r="O83" s="98"/>
      <c r="P83" s="188">
        <f>P84</f>
        <v>0</v>
      </c>
      <c r="Q83" s="98"/>
      <c r="R83" s="188">
        <f>R84</f>
        <v>0</v>
      </c>
      <c r="S83" s="98"/>
      <c r="T83" s="189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70</v>
      </c>
      <c r="AU83" s="19" t="s">
        <v>104</v>
      </c>
      <c r="BK83" s="190">
        <f>BK84</f>
        <v>0</v>
      </c>
    </row>
    <row r="84" s="12" customFormat="1" ht="25.92" customHeight="1">
      <c r="A84" s="12"/>
      <c r="B84" s="191"/>
      <c r="C84" s="192"/>
      <c r="D84" s="193" t="s">
        <v>70</v>
      </c>
      <c r="E84" s="194" t="s">
        <v>955</v>
      </c>
      <c r="F84" s="194" t="s">
        <v>956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P85+P111+P117</f>
        <v>0</v>
      </c>
      <c r="Q84" s="199"/>
      <c r="R84" s="200">
        <f>R85+R111+R117</f>
        <v>0</v>
      </c>
      <c r="S84" s="199"/>
      <c r="T84" s="201">
        <f>T85+T111+T117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81</v>
      </c>
      <c r="AT84" s="203" t="s">
        <v>70</v>
      </c>
      <c r="AU84" s="203" t="s">
        <v>71</v>
      </c>
      <c r="AY84" s="202" t="s">
        <v>152</v>
      </c>
      <c r="BK84" s="204">
        <f>BK85+BK111+BK117</f>
        <v>0</v>
      </c>
    </row>
    <row r="85" s="12" customFormat="1" ht="22.8" customHeight="1">
      <c r="A85" s="12"/>
      <c r="B85" s="191"/>
      <c r="C85" s="192"/>
      <c r="D85" s="193" t="s">
        <v>70</v>
      </c>
      <c r="E85" s="205" t="s">
        <v>2469</v>
      </c>
      <c r="F85" s="205" t="s">
        <v>93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SUM(P86:P110)</f>
        <v>0</v>
      </c>
      <c r="Q85" s="199"/>
      <c r="R85" s="200">
        <f>SUM(R86:R110)</f>
        <v>0</v>
      </c>
      <c r="S85" s="199"/>
      <c r="T85" s="201">
        <f>SUM(T86:T110)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81</v>
      </c>
      <c r="AT85" s="203" t="s">
        <v>70</v>
      </c>
      <c r="AU85" s="203" t="s">
        <v>79</v>
      </c>
      <c r="AY85" s="202" t="s">
        <v>152</v>
      </c>
      <c r="BK85" s="204">
        <f>SUM(BK86:BK110)</f>
        <v>0</v>
      </c>
    </row>
    <row r="86" s="2" customFormat="1" ht="16.5" customHeight="1">
      <c r="A86" s="40"/>
      <c r="B86" s="41"/>
      <c r="C86" s="207" t="s">
        <v>79</v>
      </c>
      <c r="D86" s="207" t="s">
        <v>154</v>
      </c>
      <c r="E86" s="208" t="s">
        <v>2470</v>
      </c>
      <c r="F86" s="209" t="s">
        <v>2471</v>
      </c>
      <c r="G86" s="210" t="s">
        <v>1976</v>
      </c>
      <c r="H86" s="211">
        <v>4</v>
      </c>
      <c r="I86" s="212"/>
      <c r="J86" s="213">
        <f>ROUND(I86*H86,2)</f>
        <v>0</v>
      </c>
      <c r="K86" s="214"/>
      <c r="L86" s="46"/>
      <c r="M86" s="215" t="s">
        <v>19</v>
      </c>
      <c r="N86" s="216" t="s">
        <v>42</v>
      </c>
      <c r="O86" s="86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9" t="s">
        <v>264</v>
      </c>
      <c r="AT86" s="219" t="s">
        <v>154</v>
      </c>
      <c r="AU86" s="219" t="s">
        <v>81</v>
      </c>
      <c r="AY86" s="19" t="s">
        <v>152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9" t="s">
        <v>79</v>
      </c>
      <c r="BK86" s="220">
        <f>ROUND(I86*H86,2)</f>
        <v>0</v>
      </c>
      <c r="BL86" s="19" t="s">
        <v>264</v>
      </c>
      <c r="BM86" s="219" t="s">
        <v>2472</v>
      </c>
    </row>
    <row r="87" s="2" customFormat="1">
      <c r="A87" s="40"/>
      <c r="B87" s="41"/>
      <c r="C87" s="42"/>
      <c r="D87" s="221" t="s">
        <v>160</v>
      </c>
      <c r="E87" s="42"/>
      <c r="F87" s="222" t="s">
        <v>2471</v>
      </c>
      <c r="G87" s="42"/>
      <c r="H87" s="42"/>
      <c r="I87" s="223"/>
      <c r="J87" s="42"/>
      <c r="K87" s="42"/>
      <c r="L87" s="46"/>
      <c r="M87" s="224"/>
      <c r="N87" s="22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160</v>
      </c>
      <c r="AU87" s="19" t="s">
        <v>81</v>
      </c>
    </row>
    <row r="88" s="2" customFormat="1">
      <c r="A88" s="40"/>
      <c r="B88" s="41"/>
      <c r="C88" s="42"/>
      <c r="D88" s="221" t="s">
        <v>671</v>
      </c>
      <c r="E88" s="42"/>
      <c r="F88" s="272" t="s">
        <v>2473</v>
      </c>
      <c r="G88" s="42"/>
      <c r="H88" s="42"/>
      <c r="I88" s="223"/>
      <c r="J88" s="42"/>
      <c r="K88" s="42"/>
      <c r="L88" s="46"/>
      <c r="M88" s="224"/>
      <c r="N88" s="22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671</v>
      </c>
      <c r="AU88" s="19" t="s">
        <v>81</v>
      </c>
    </row>
    <row r="89" s="2" customFormat="1" ht="16.5" customHeight="1">
      <c r="A89" s="40"/>
      <c r="B89" s="41"/>
      <c r="C89" s="207" t="s">
        <v>81</v>
      </c>
      <c r="D89" s="207" t="s">
        <v>154</v>
      </c>
      <c r="E89" s="208" t="s">
        <v>2474</v>
      </c>
      <c r="F89" s="209" t="s">
        <v>2475</v>
      </c>
      <c r="G89" s="210" t="s">
        <v>1976</v>
      </c>
      <c r="H89" s="211">
        <v>1</v>
      </c>
      <c r="I89" s="212"/>
      <c r="J89" s="213">
        <f>ROUND(I89*H89,2)</f>
        <v>0</v>
      </c>
      <c r="K89" s="214"/>
      <c r="L89" s="46"/>
      <c r="M89" s="215" t="s">
        <v>19</v>
      </c>
      <c r="N89" s="216" t="s">
        <v>42</v>
      </c>
      <c r="O89" s="86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9" t="s">
        <v>264</v>
      </c>
      <c r="AT89" s="219" t="s">
        <v>154</v>
      </c>
      <c r="AU89" s="219" t="s">
        <v>81</v>
      </c>
      <c r="AY89" s="19" t="s">
        <v>152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9" t="s">
        <v>79</v>
      </c>
      <c r="BK89" s="220">
        <f>ROUND(I89*H89,2)</f>
        <v>0</v>
      </c>
      <c r="BL89" s="19" t="s">
        <v>264</v>
      </c>
      <c r="BM89" s="219" t="s">
        <v>2476</v>
      </c>
    </row>
    <row r="90" s="2" customFormat="1">
      <c r="A90" s="40"/>
      <c r="B90" s="41"/>
      <c r="C90" s="42"/>
      <c r="D90" s="221" t="s">
        <v>160</v>
      </c>
      <c r="E90" s="42"/>
      <c r="F90" s="222" t="s">
        <v>2475</v>
      </c>
      <c r="G90" s="42"/>
      <c r="H90" s="42"/>
      <c r="I90" s="223"/>
      <c r="J90" s="42"/>
      <c r="K90" s="42"/>
      <c r="L90" s="46"/>
      <c r="M90" s="224"/>
      <c r="N90" s="22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160</v>
      </c>
      <c r="AU90" s="19" t="s">
        <v>81</v>
      </c>
    </row>
    <row r="91" s="2" customFormat="1">
      <c r="A91" s="40"/>
      <c r="B91" s="41"/>
      <c r="C91" s="42"/>
      <c r="D91" s="221" t="s">
        <v>671</v>
      </c>
      <c r="E91" s="42"/>
      <c r="F91" s="272" t="s">
        <v>2477</v>
      </c>
      <c r="G91" s="42"/>
      <c r="H91" s="42"/>
      <c r="I91" s="223"/>
      <c r="J91" s="42"/>
      <c r="K91" s="42"/>
      <c r="L91" s="46"/>
      <c r="M91" s="224"/>
      <c r="N91" s="22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671</v>
      </c>
      <c r="AU91" s="19" t="s">
        <v>81</v>
      </c>
    </row>
    <row r="92" s="2" customFormat="1" ht="16.5" customHeight="1">
      <c r="A92" s="40"/>
      <c r="B92" s="41"/>
      <c r="C92" s="207" t="s">
        <v>175</v>
      </c>
      <c r="D92" s="207" t="s">
        <v>154</v>
      </c>
      <c r="E92" s="208" t="s">
        <v>2478</v>
      </c>
      <c r="F92" s="209" t="s">
        <v>2479</v>
      </c>
      <c r="G92" s="210" t="s">
        <v>1976</v>
      </c>
      <c r="H92" s="211">
        <v>1</v>
      </c>
      <c r="I92" s="212"/>
      <c r="J92" s="213">
        <f>ROUND(I92*H92,2)</f>
        <v>0</v>
      </c>
      <c r="K92" s="214"/>
      <c r="L92" s="46"/>
      <c r="M92" s="215" t="s">
        <v>19</v>
      </c>
      <c r="N92" s="216" t="s">
        <v>42</v>
      </c>
      <c r="O92" s="86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264</v>
      </c>
      <c r="AT92" s="219" t="s">
        <v>154</v>
      </c>
      <c r="AU92" s="219" t="s">
        <v>81</v>
      </c>
      <c r="AY92" s="19" t="s">
        <v>152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9" t="s">
        <v>79</v>
      </c>
      <c r="BK92" s="220">
        <f>ROUND(I92*H92,2)</f>
        <v>0</v>
      </c>
      <c r="BL92" s="19" t="s">
        <v>264</v>
      </c>
      <c r="BM92" s="219" t="s">
        <v>2480</v>
      </c>
    </row>
    <row r="93" s="2" customFormat="1">
      <c r="A93" s="40"/>
      <c r="B93" s="41"/>
      <c r="C93" s="42"/>
      <c r="D93" s="221" t="s">
        <v>160</v>
      </c>
      <c r="E93" s="42"/>
      <c r="F93" s="222" t="s">
        <v>2479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160</v>
      </c>
      <c r="AU93" s="19" t="s">
        <v>81</v>
      </c>
    </row>
    <row r="94" s="2" customFormat="1">
      <c r="A94" s="40"/>
      <c r="B94" s="41"/>
      <c r="C94" s="42"/>
      <c r="D94" s="221" t="s">
        <v>671</v>
      </c>
      <c r="E94" s="42"/>
      <c r="F94" s="272" t="s">
        <v>2477</v>
      </c>
      <c r="G94" s="42"/>
      <c r="H94" s="42"/>
      <c r="I94" s="223"/>
      <c r="J94" s="42"/>
      <c r="K94" s="42"/>
      <c r="L94" s="46"/>
      <c r="M94" s="224"/>
      <c r="N94" s="22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671</v>
      </c>
      <c r="AU94" s="19" t="s">
        <v>81</v>
      </c>
    </row>
    <row r="95" s="2" customFormat="1" ht="16.5" customHeight="1">
      <c r="A95" s="40"/>
      <c r="B95" s="41"/>
      <c r="C95" s="207" t="s">
        <v>158</v>
      </c>
      <c r="D95" s="207" t="s">
        <v>154</v>
      </c>
      <c r="E95" s="208" t="s">
        <v>2481</v>
      </c>
      <c r="F95" s="209" t="s">
        <v>2482</v>
      </c>
      <c r="G95" s="210" t="s">
        <v>1976</v>
      </c>
      <c r="H95" s="211">
        <v>1</v>
      </c>
      <c r="I95" s="212"/>
      <c r="J95" s="213">
        <f>ROUND(I95*H95,2)</f>
        <v>0</v>
      </c>
      <c r="K95" s="214"/>
      <c r="L95" s="46"/>
      <c r="M95" s="215" t="s">
        <v>19</v>
      </c>
      <c r="N95" s="216" t="s">
        <v>42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264</v>
      </c>
      <c r="AT95" s="219" t="s">
        <v>154</v>
      </c>
      <c r="AU95" s="219" t="s">
        <v>81</v>
      </c>
      <c r="AY95" s="19" t="s">
        <v>152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79</v>
      </c>
      <c r="BK95" s="220">
        <f>ROUND(I95*H95,2)</f>
        <v>0</v>
      </c>
      <c r="BL95" s="19" t="s">
        <v>264</v>
      </c>
      <c r="BM95" s="219" t="s">
        <v>2483</v>
      </c>
    </row>
    <row r="96" s="2" customFormat="1">
      <c r="A96" s="40"/>
      <c r="B96" s="41"/>
      <c r="C96" s="42"/>
      <c r="D96" s="221" t="s">
        <v>160</v>
      </c>
      <c r="E96" s="42"/>
      <c r="F96" s="222" t="s">
        <v>2482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160</v>
      </c>
      <c r="AU96" s="19" t="s">
        <v>81</v>
      </c>
    </row>
    <row r="97" s="2" customFormat="1">
      <c r="A97" s="40"/>
      <c r="B97" s="41"/>
      <c r="C97" s="42"/>
      <c r="D97" s="221" t="s">
        <v>671</v>
      </c>
      <c r="E97" s="42"/>
      <c r="F97" s="272" t="s">
        <v>2484</v>
      </c>
      <c r="G97" s="42"/>
      <c r="H97" s="42"/>
      <c r="I97" s="223"/>
      <c r="J97" s="42"/>
      <c r="K97" s="42"/>
      <c r="L97" s="46"/>
      <c r="M97" s="224"/>
      <c r="N97" s="22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671</v>
      </c>
      <c r="AU97" s="19" t="s">
        <v>81</v>
      </c>
    </row>
    <row r="98" s="2" customFormat="1" ht="16.5" customHeight="1">
      <c r="A98" s="40"/>
      <c r="B98" s="41"/>
      <c r="C98" s="207" t="s">
        <v>186</v>
      </c>
      <c r="D98" s="207" t="s">
        <v>154</v>
      </c>
      <c r="E98" s="208" t="s">
        <v>2485</v>
      </c>
      <c r="F98" s="209" t="s">
        <v>2486</v>
      </c>
      <c r="G98" s="210" t="s">
        <v>1976</v>
      </c>
      <c r="H98" s="211">
        <v>1</v>
      </c>
      <c r="I98" s="212"/>
      <c r="J98" s="213">
        <f>ROUND(I98*H98,2)</f>
        <v>0</v>
      </c>
      <c r="K98" s="214"/>
      <c r="L98" s="46"/>
      <c r="M98" s="215" t="s">
        <v>19</v>
      </c>
      <c r="N98" s="216" t="s">
        <v>42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264</v>
      </c>
      <c r="AT98" s="219" t="s">
        <v>154</v>
      </c>
      <c r="AU98" s="219" t="s">
        <v>81</v>
      </c>
      <c r="AY98" s="19" t="s">
        <v>152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9" t="s">
        <v>79</v>
      </c>
      <c r="BK98" s="220">
        <f>ROUND(I98*H98,2)</f>
        <v>0</v>
      </c>
      <c r="BL98" s="19" t="s">
        <v>264</v>
      </c>
      <c r="BM98" s="219" t="s">
        <v>2487</v>
      </c>
    </row>
    <row r="99" s="2" customFormat="1">
      <c r="A99" s="40"/>
      <c r="B99" s="41"/>
      <c r="C99" s="42"/>
      <c r="D99" s="221" t="s">
        <v>160</v>
      </c>
      <c r="E99" s="42"/>
      <c r="F99" s="222" t="s">
        <v>2486</v>
      </c>
      <c r="G99" s="42"/>
      <c r="H99" s="42"/>
      <c r="I99" s="223"/>
      <c r="J99" s="42"/>
      <c r="K99" s="42"/>
      <c r="L99" s="46"/>
      <c r="M99" s="224"/>
      <c r="N99" s="22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160</v>
      </c>
      <c r="AU99" s="19" t="s">
        <v>81</v>
      </c>
    </row>
    <row r="100" s="2" customFormat="1" ht="16.5" customHeight="1">
      <c r="A100" s="40"/>
      <c r="B100" s="41"/>
      <c r="C100" s="207" t="s">
        <v>193</v>
      </c>
      <c r="D100" s="207" t="s">
        <v>154</v>
      </c>
      <c r="E100" s="208" t="s">
        <v>2488</v>
      </c>
      <c r="F100" s="209" t="s">
        <v>2489</v>
      </c>
      <c r="G100" s="210" t="s">
        <v>237</v>
      </c>
      <c r="H100" s="211">
        <v>3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42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264</v>
      </c>
      <c r="AT100" s="219" t="s">
        <v>154</v>
      </c>
      <c r="AU100" s="219" t="s">
        <v>81</v>
      </c>
      <c r="AY100" s="19" t="s">
        <v>152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79</v>
      </c>
      <c r="BK100" s="220">
        <f>ROUND(I100*H100,2)</f>
        <v>0</v>
      </c>
      <c r="BL100" s="19" t="s">
        <v>264</v>
      </c>
      <c r="BM100" s="219" t="s">
        <v>2490</v>
      </c>
    </row>
    <row r="101" s="2" customFormat="1">
      <c r="A101" s="40"/>
      <c r="B101" s="41"/>
      <c r="C101" s="42"/>
      <c r="D101" s="221" t="s">
        <v>160</v>
      </c>
      <c r="E101" s="42"/>
      <c r="F101" s="222" t="s">
        <v>2489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160</v>
      </c>
      <c r="AU101" s="19" t="s">
        <v>81</v>
      </c>
    </row>
    <row r="102" s="2" customFormat="1" ht="16.5" customHeight="1">
      <c r="A102" s="40"/>
      <c r="B102" s="41"/>
      <c r="C102" s="207" t="s">
        <v>199</v>
      </c>
      <c r="D102" s="207" t="s">
        <v>154</v>
      </c>
      <c r="E102" s="208" t="s">
        <v>2491</v>
      </c>
      <c r="F102" s="209" t="s">
        <v>2492</v>
      </c>
      <c r="G102" s="210" t="s">
        <v>237</v>
      </c>
      <c r="H102" s="211">
        <v>6</v>
      </c>
      <c r="I102" s="212"/>
      <c r="J102" s="213">
        <f>ROUND(I102*H102,2)</f>
        <v>0</v>
      </c>
      <c r="K102" s="214"/>
      <c r="L102" s="46"/>
      <c r="M102" s="215" t="s">
        <v>19</v>
      </c>
      <c r="N102" s="216" t="s">
        <v>42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264</v>
      </c>
      <c r="AT102" s="219" t="s">
        <v>154</v>
      </c>
      <c r="AU102" s="219" t="s">
        <v>81</v>
      </c>
      <c r="AY102" s="19" t="s">
        <v>152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79</v>
      </c>
      <c r="BK102" s="220">
        <f>ROUND(I102*H102,2)</f>
        <v>0</v>
      </c>
      <c r="BL102" s="19" t="s">
        <v>264</v>
      </c>
      <c r="BM102" s="219" t="s">
        <v>2493</v>
      </c>
    </row>
    <row r="103" s="2" customFormat="1">
      <c r="A103" s="40"/>
      <c r="B103" s="41"/>
      <c r="C103" s="42"/>
      <c r="D103" s="221" t="s">
        <v>160</v>
      </c>
      <c r="E103" s="42"/>
      <c r="F103" s="222" t="s">
        <v>2492</v>
      </c>
      <c r="G103" s="42"/>
      <c r="H103" s="42"/>
      <c r="I103" s="223"/>
      <c r="J103" s="42"/>
      <c r="K103" s="42"/>
      <c r="L103" s="46"/>
      <c r="M103" s="224"/>
      <c r="N103" s="22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160</v>
      </c>
      <c r="AU103" s="19" t="s">
        <v>81</v>
      </c>
    </row>
    <row r="104" s="2" customFormat="1" ht="16.5" customHeight="1">
      <c r="A104" s="40"/>
      <c r="B104" s="41"/>
      <c r="C104" s="207" t="s">
        <v>208</v>
      </c>
      <c r="D104" s="207" t="s">
        <v>154</v>
      </c>
      <c r="E104" s="208" t="s">
        <v>2494</v>
      </c>
      <c r="F104" s="209" t="s">
        <v>2495</v>
      </c>
      <c r="G104" s="210" t="s">
        <v>237</v>
      </c>
      <c r="H104" s="211">
        <v>1</v>
      </c>
      <c r="I104" s="212"/>
      <c r="J104" s="213">
        <f>ROUND(I104*H104,2)</f>
        <v>0</v>
      </c>
      <c r="K104" s="214"/>
      <c r="L104" s="46"/>
      <c r="M104" s="215" t="s">
        <v>19</v>
      </c>
      <c r="N104" s="216" t="s">
        <v>42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264</v>
      </c>
      <c r="AT104" s="219" t="s">
        <v>154</v>
      </c>
      <c r="AU104" s="219" t="s">
        <v>81</v>
      </c>
      <c r="AY104" s="19" t="s">
        <v>152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79</v>
      </c>
      <c r="BK104" s="220">
        <f>ROUND(I104*H104,2)</f>
        <v>0</v>
      </c>
      <c r="BL104" s="19" t="s">
        <v>264</v>
      </c>
      <c r="BM104" s="219" t="s">
        <v>2496</v>
      </c>
    </row>
    <row r="105" s="2" customFormat="1">
      <c r="A105" s="40"/>
      <c r="B105" s="41"/>
      <c r="C105" s="42"/>
      <c r="D105" s="221" t="s">
        <v>160</v>
      </c>
      <c r="E105" s="42"/>
      <c r="F105" s="222" t="s">
        <v>2495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160</v>
      </c>
      <c r="AU105" s="19" t="s">
        <v>81</v>
      </c>
    </row>
    <row r="106" s="2" customFormat="1" ht="16.5" customHeight="1">
      <c r="A106" s="40"/>
      <c r="B106" s="41"/>
      <c r="C106" s="207" t="s">
        <v>217</v>
      </c>
      <c r="D106" s="207" t="s">
        <v>154</v>
      </c>
      <c r="E106" s="208" t="s">
        <v>2497</v>
      </c>
      <c r="F106" s="209" t="s">
        <v>2498</v>
      </c>
      <c r="G106" s="210" t="s">
        <v>2372</v>
      </c>
      <c r="H106" s="211">
        <v>18</v>
      </c>
      <c r="I106" s="212"/>
      <c r="J106" s="213">
        <f>ROUND(I106*H106,2)</f>
        <v>0</v>
      </c>
      <c r="K106" s="214"/>
      <c r="L106" s="46"/>
      <c r="M106" s="215" t="s">
        <v>19</v>
      </c>
      <c r="N106" s="216" t="s">
        <v>42</v>
      </c>
      <c r="O106" s="86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264</v>
      </c>
      <c r="AT106" s="219" t="s">
        <v>154</v>
      </c>
      <c r="AU106" s="219" t="s">
        <v>81</v>
      </c>
      <c r="AY106" s="19" t="s">
        <v>152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79</v>
      </c>
      <c r="BK106" s="220">
        <f>ROUND(I106*H106,2)</f>
        <v>0</v>
      </c>
      <c r="BL106" s="19" t="s">
        <v>264</v>
      </c>
      <c r="BM106" s="219" t="s">
        <v>2499</v>
      </c>
    </row>
    <row r="107" s="2" customFormat="1">
      <c r="A107" s="40"/>
      <c r="B107" s="41"/>
      <c r="C107" s="42"/>
      <c r="D107" s="221" t="s">
        <v>160</v>
      </c>
      <c r="E107" s="42"/>
      <c r="F107" s="222" t="s">
        <v>2498</v>
      </c>
      <c r="G107" s="42"/>
      <c r="H107" s="42"/>
      <c r="I107" s="223"/>
      <c r="J107" s="42"/>
      <c r="K107" s="42"/>
      <c r="L107" s="46"/>
      <c r="M107" s="224"/>
      <c r="N107" s="22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160</v>
      </c>
      <c r="AU107" s="19" t="s">
        <v>81</v>
      </c>
    </row>
    <row r="108" s="2" customFormat="1" ht="16.5" customHeight="1">
      <c r="A108" s="40"/>
      <c r="B108" s="41"/>
      <c r="C108" s="207" t="s">
        <v>223</v>
      </c>
      <c r="D108" s="207" t="s">
        <v>154</v>
      </c>
      <c r="E108" s="208" t="s">
        <v>2500</v>
      </c>
      <c r="F108" s="209" t="s">
        <v>2501</v>
      </c>
      <c r="G108" s="210" t="s">
        <v>2085</v>
      </c>
      <c r="H108" s="211">
        <v>34</v>
      </c>
      <c r="I108" s="212"/>
      <c r="J108" s="213">
        <f>ROUND(I108*H108,2)</f>
        <v>0</v>
      </c>
      <c r="K108" s="214"/>
      <c r="L108" s="46"/>
      <c r="M108" s="215" t="s">
        <v>19</v>
      </c>
      <c r="N108" s="216" t="s">
        <v>42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264</v>
      </c>
      <c r="AT108" s="219" t="s">
        <v>154</v>
      </c>
      <c r="AU108" s="219" t="s">
        <v>81</v>
      </c>
      <c r="AY108" s="19" t="s">
        <v>152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79</v>
      </c>
      <c r="BK108" s="220">
        <f>ROUND(I108*H108,2)</f>
        <v>0</v>
      </c>
      <c r="BL108" s="19" t="s">
        <v>264</v>
      </c>
      <c r="BM108" s="219" t="s">
        <v>2502</v>
      </c>
    </row>
    <row r="109" s="2" customFormat="1">
      <c r="A109" s="40"/>
      <c r="B109" s="41"/>
      <c r="C109" s="42"/>
      <c r="D109" s="221" t="s">
        <v>160</v>
      </c>
      <c r="E109" s="42"/>
      <c r="F109" s="222" t="s">
        <v>2501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160</v>
      </c>
      <c r="AU109" s="19" t="s">
        <v>81</v>
      </c>
    </row>
    <row r="110" s="2" customFormat="1">
      <c r="A110" s="40"/>
      <c r="B110" s="41"/>
      <c r="C110" s="42"/>
      <c r="D110" s="221" t="s">
        <v>671</v>
      </c>
      <c r="E110" s="42"/>
      <c r="F110" s="272" t="s">
        <v>2503</v>
      </c>
      <c r="G110" s="42"/>
      <c r="H110" s="42"/>
      <c r="I110" s="223"/>
      <c r="J110" s="42"/>
      <c r="K110" s="42"/>
      <c r="L110" s="46"/>
      <c r="M110" s="224"/>
      <c r="N110" s="22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671</v>
      </c>
      <c r="AU110" s="19" t="s">
        <v>81</v>
      </c>
    </row>
    <row r="111" s="12" customFormat="1" ht="22.8" customHeight="1">
      <c r="A111" s="12"/>
      <c r="B111" s="191"/>
      <c r="C111" s="192"/>
      <c r="D111" s="193" t="s">
        <v>70</v>
      </c>
      <c r="E111" s="205" t="s">
        <v>2081</v>
      </c>
      <c r="F111" s="205" t="s">
        <v>2504</v>
      </c>
      <c r="G111" s="192"/>
      <c r="H111" s="192"/>
      <c r="I111" s="195"/>
      <c r="J111" s="206">
        <f>BK111</f>
        <v>0</v>
      </c>
      <c r="K111" s="192"/>
      <c r="L111" s="197"/>
      <c r="M111" s="198"/>
      <c r="N111" s="199"/>
      <c r="O111" s="199"/>
      <c r="P111" s="200">
        <f>SUM(P112:P116)</f>
        <v>0</v>
      </c>
      <c r="Q111" s="199"/>
      <c r="R111" s="200">
        <f>SUM(R112:R116)</f>
        <v>0</v>
      </c>
      <c r="S111" s="199"/>
      <c r="T111" s="201">
        <f>SUM(T112:T116)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2" t="s">
        <v>79</v>
      </c>
      <c r="AT111" s="203" t="s">
        <v>70</v>
      </c>
      <c r="AU111" s="203" t="s">
        <v>79</v>
      </c>
      <c r="AY111" s="202" t="s">
        <v>152</v>
      </c>
      <c r="BK111" s="204">
        <f>SUM(BK112:BK116)</f>
        <v>0</v>
      </c>
    </row>
    <row r="112" s="2" customFormat="1" ht="16.5" customHeight="1">
      <c r="A112" s="40"/>
      <c r="B112" s="41"/>
      <c r="C112" s="207" t="s">
        <v>234</v>
      </c>
      <c r="D112" s="207" t="s">
        <v>154</v>
      </c>
      <c r="E112" s="208" t="s">
        <v>2083</v>
      </c>
      <c r="F112" s="209" t="s">
        <v>2505</v>
      </c>
      <c r="G112" s="210" t="s">
        <v>2085</v>
      </c>
      <c r="H112" s="211">
        <v>1</v>
      </c>
      <c r="I112" s="212"/>
      <c r="J112" s="213">
        <f>ROUND(I112*H112,2)</f>
        <v>0</v>
      </c>
      <c r="K112" s="214"/>
      <c r="L112" s="46"/>
      <c r="M112" s="215" t="s">
        <v>19</v>
      </c>
      <c r="N112" s="216" t="s">
        <v>42</v>
      </c>
      <c r="O112" s="86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158</v>
      </c>
      <c r="AT112" s="219" t="s">
        <v>154</v>
      </c>
      <c r="AU112" s="219" t="s">
        <v>81</v>
      </c>
      <c r="AY112" s="19" t="s">
        <v>152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9" t="s">
        <v>79</v>
      </c>
      <c r="BK112" s="220">
        <f>ROUND(I112*H112,2)</f>
        <v>0</v>
      </c>
      <c r="BL112" s="19" t="s">
        <v>158</v>
      </c>
      <c r="BM112" s="219" t="s">
        <v>2506</v>
      </c>
    </row>
    <row r="113" s="2" customFormat="1">
      <c r="A113" s="40"/>
      <c r="B113" s="41"/>
      <c r="C113" s="42"/>
      <c r="D113" s="221" t="s">
        <v>160</v>
      </c>
      <c r="E113" s="42"/>
      <c r="F113" s="222" t="s">
        <v>2505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160</v>
      </c>
      <c r="AU113" s="19" t="s">
        <v>81</v>
      </c>
    </row>
    <row r="114" s="2" customFormat="1" ht="16.5" customHeight="1">
      <c r="A114" s="40"/>
      <c r="B114" s="41"/>
      <c r="C114" s="207" t="s">
        <v>240</v>
      </c>
      <c r="D114" s="207" t="s">
        <v>154</v>
      </c>
      <c r="E114" s="208" t="s">
        <v>2087</v>
      </c>
      <c r="F114" s="209" t="s">
        <v>2507</v>
      </c>
      <c r="G114" s="210" t="s">
        <v>2085</v>
      </c>
      <c r="H114" s="211">
        <v>1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42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158</v>
      </c>
      <c r="AT114" s="219" t="s">
        <v>154</v>
      </c>
      <c r="AU114" s="219" t="s">
        <v>81</v>
      </c>
      <c r="AY114" s="19" t="s">
        <v>152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79</v>
      </c>
      <c r="BK114" s="220">
        <f>ROUND(I114*H114,2)</f>
        <v>0</v>
      </c>
      <c r="BL114" s="19" t="s">
        <v>158</v>
      </c>
      <c r="BM114" s="219" t="s">
        <v>2508</v>
      </c>
    </row>
    <row r="115" s="2" customFormat="1">
      <c r="A115" s="40"/>
      <c r="B115" s="41"/>
      <c r="C115" s="42"/>
      <c r="D115" s="221" t="s">
        <v>160</v>
      </c>
      <c r="E115" s="42"/>
      <c r="F115" s="222" t="s">
        <v>2507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160</v>
      </c>
      <c r="AU115" s="19" t="s">
        <v>81</v>
      </c>
    </row>
    <row r="116" s="2" customFormat="1">
      <c r="A116" s="40"/>
      <c r="B116" s="41"/>
      <c r="C116" s="42"/>
      <c r="D116" s="221" t="s">
        <v>671</v>
      </c>
      <c r="E116" s="42"/>
      <c r="F116" s="272" t="s">
        <v>2509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671</v>
      </c>
      <c r="AU116" s="19" t="s">
        <v>81</v>
      </c>
    </row>
    <row r="117" s="12" customFormat="1" ht="22.8" customHeight="1">
      <c r="A117" s="12"/>
      <c r="B117" s="191"/>
      <c r="C117" s="192"/>
      <c r="D117" s="193" t="s">
        <v>70</v>
      </c>
      <c r="E117" s="205" t="s">
        <v>2103</v>
      </c>
      <c r="F117" s="205" t="s">
        <v>2510</v>
      </c>
      <c r="G117" s="192"/>
      <c r="H117" s="192"/>
      <c r="I117" s="195"/>
      <c r="J117" s="206">
        <f>BK117</f>
        <v>0</v>
      </c>
      <c r="K117" s="192"/>
      <c r="L117" s="197"/>
      <c r="M117" s="198"/>
      <c r="N117" s="199"/>
      <c r="O117" s="199"/>
      <c r="P117" s="200">
        <f>SUM(P118:P122)</f>
        <v>0</v>
      </c>
      <c r="Q117" s="199"/>
      <c r="R117" s="200">
        <f>SUM(R118:R122)</f>
        <v>0</v>
      </c>
      <c r="S117" s="199"/>
      <c r="T117" s="201">
        <f>SUM(T118:T122)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2" t="s">
        <v>79</v>
      </c>
      <c r="AT117" s="203" t="s">
        <v>70</v>
      </c>
      <c r="AU117" s="203" t="s">
        <v>79</v>
      </c>
      <c r="AY117" s="202" t="s">
        <v>152</v>
      </c>
      <c r="BK117" s="204">
        <f>SUM(BK118:BK122)</f>
        <v>0</v>
      </c>
    </row>
    <row r="118" s="2" customFormat="1" ht="16.5" customHeight="1">
      <c r="A118" s="40"/>
      <c r="B118" s="41"/>
      <c r="C118" s="207" t="s">
        <v>246</v>
      </c>
      <c r="D118" s="207" t="s">
        <v>154</v>
      </c>
      <c r="E118" s="208" t="s">
        <v>2511</v>
      </c>
      <c r="F118" s="209" t="s">
        <v>2512</v>
      </c>
      <c r="G118" s="210" t="s">
        <v>2085</v>
      </c>
      <c r="H118" s="211">
        <v>6</v>
      </c>
      <c r="I118" s="212"/>
      <c r="J118" s="213">
        <f>ROUND(I118*H118,2)</f>
        <v>0</v>
      </c>
      <c r="K118" s="214"/>
      <c r="L118" s="46"/>
      <c r="M118" s="215" t="s">
        <v>19</v>
      </c>
      <c r="N118" s="216" t="s">
        <v>42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158</v>
      </c>
      <c r="AT118" s="219" t="s">
        <v>154</v>
      </c>
      <c r="AU118" s="219" t="s">
        <v>81</v>
      </c>
      <c r="AY118" s="19" t="s">
        <v>152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79</v>
      </c>
      <c r="BK118" s="220">
        <f>ROUND(I118*H118,2)</f>
        <v>0</v>
      </c>
      <c r="BL118" s="19" t="s">
        <v>158</v>
      </c>
      <c r="BM118" s="219" t="s">
        <v>2513</v>
      </c>
    </row>
    <row r="119" s="2" customFormat="1">
      <c r="A119" s="40"/>
      <c r="B119" s="41"/>
      <c r="C119" s="42"/>
      <c r="D119" s="221" t="s">
        <v>160</v>
      </c>
      <c r="E119" s="42"/>
      <c r="F119" s="222" t="s">
        <v>2512</v>
      </c>
      <c r="G119" s="42"/>
      <c r="H119" s="42"/>
      <c r="I119" s="223"/>
      <c r="J119" s="42"/>
      <c r="K119" s="42"/>
      <c r="L119" s="46"/>
      <c r="M119" s="224"/>
      <c r="N119" s="22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160</v>
      </c>
      <c r="AU119" s="19" t="s">
        <v>81</v>
      </c>
    </row>
    <row r="120" s="2" customFormat="1">
      <c r="A120" s="40"/>
      <c r="B120" s="41"/>
      <c r="C120" s="42"/>
      <c r="D120" s="221" t="s">
        <v>671</v>
      </c>
      <c r="E120" s="42"/>
      <c r="F120" s="272" t="s">
        <v>2514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671</v>
      </c>
      <c r="AU120" s="19" t="s">
        <v>81</v>
      </c>
    </row>
    <row r="121" s="2" customFormat="1" ht="16.5" customHeight="1">
      <c r="A121" s="40"/>
      <c r="B121" s="41"/>
      <c r="C121" s="207" t="s">
        <v>254</v>
      </c>
      <c r="D121" s="207" t="s">
        <v>154</v>
      </c>
      <c r="E121" s="208" t="s">
        <v>2109</v>
      </c>
      <c r="F121" s="209" t="s">
        <v>2515</v>
      </c>
      <c r="G121" s="210" t="s">
        <v>2085</v>
      </c>
      <c r="H121" s="211">
        <v>1</v>
      </c>
      <c r="I121" s="212"/>
      <c r="J121" s="213">
        <f>ROUND(I121*H121,2)</f>
        <v>0</v>
      </c>
      <c r="K121" s="214"/>
      <c r="L121" s="46"/>
      <c r="M121" s="215" t="s">
        <v>19</v>
      </c>
      <c r="N121" s="216" t="s">
        <v>42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158</v>
      </c>
      <c r="AT121" s="219" t="s">
        <v>154</v>
      </c>
      <c r="AU121" s="219" t="s">
        <v>81</v>
      </c>
      <c r="AY121" s="19" t="s">
        <v>152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79</v>
      </c>
      <c r="BK121" s="220">
        <f>ROUND(I121*H121,2)</f>
        <v>0</v>
      </c>
      <c r="BL121" s="19" t="s">
        <v>158</v>
      </c>
      <c r="BM121" s="219" t="s">
        <v>2516</v>
      </c>
    </row>
    <row r="122" s="2" customFormat="1">
      <c r="A122" s="40"/>
      <c r="B122" s="41"/>
      <c r="C122" s="42"/>
      <c r="D122" s="221" t="s">
        <v>160</v>
      </c>
      <c r="E122" s="42"/>
      <c r="F122" s="222" t="s">
        <v>2515</v>
      </c>
      <c r="G122" s="42"/>
      <c r="H122" s="42"/>
      <c r="I122" s="223"/>
      <c r="J122" s="42"/>
      <c r="K122" s="42"/>
      <c r="L122" s="46"/>
      <c r="M122" s="287"/>
      <c r="N122" s="288"/>
      <c r="O122" s="289"/>
      <c r="P122" s="289"/>
      <c r="Q122" s="289"/>
      <c r="R122" s="289"/>
      <c r="S122" s="289"/>
      <c r="T122" s="29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160</v>
      </c>
      <c r="AU122" s="19" t="s">
        <v>81</v>
      </c>
    </row>
    <row r="123" s="2" customFormat="1" ht="6.96" customHeight="1">
      <c r="A123" s="40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46"/>
      <c r="M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</sheetData>
  <sheetProtection sheet="1" autoFilter="0" formatColumns="0" formatRows="0" objects="1" scenarios="1" spinCount="100000" saltValue="FcgBFsr9XDBt03kUGD5aPY2W7MpneNfcIU0+qDLPAfUHQHjaViX4+/CVDm2SGuEyEoW33j8Va8Ari4Bgim8YJw==" hashValue="8YIqp10ZowY+Sxjaya6/+49+6lV756j5X8rz7o0k1a6dY2kbAhCMtf/yKIyEEugYlQRUPfJOBdq33+Eao/2n6Q==" algorithmName="SHA-512" password="CC35"/>
  <autoFilter ref="C82:K12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Správní budova VD Plumlov-rekonstrukce zázemí pro dělníky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2517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20. 12. 2017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ROUND((SUM(BE85:BE104)),  2)</f>
        <v>0</v>
      </c>
      <c r="G33" s="40"/>
      <c r="H33" s="40"/>
      <c r="I33" s="150">
        <v>0.20999999999999999</v>
      </c>
      <c r="J33" s="149">
        <f>ROUND(((SUM(BE85:BE104))*I33),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ROUND((SUM(BF85:BF104)),  2)</f>
        <v>0</v>
      </c>
      <c r="G34" s="40"/>
      <c r="H34" s="40"/>
      <c r="I34" s="150">
        <v>0.14999999999999999</v>
      </c>
      <c r="J34" s="149">
        <f>ROUND(((SUM(BF85:BF104))*I34),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ROUND((SUM(BG85:BG104)),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ROUND((SUM(BH85:BH104)),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ROUND((SUM(BI85:BI104)),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Správní budova VD Plumlov-rekonstrukce zázemí pro dělníky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06 - Vedlejší rozpočtové náklady+ostatní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Plumlov</v>
      </c>
      <c r="G52" s="42"/>
      <c r="H52" s="42"/>
      <c r="I52" s="34" t="s">
        <v>23</v>
      </c>
      <c r="J52" s="74" t="str">
        <f>IF(J12="","",J12)</f>
        <v>20. 12. 2017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Povodí Moravy s.p. Dřevařská 932/11,Brno</v>
      </c>
      <c r="G54" s="42"/>
      <c r="H54" s="42"/>
      <c r="I54" s="34" t="s">
        <v>31</v>
      </c>
      <c r="J54" s="38" t="str">
        <f>E21</f>
        <v>ing.arch.Lukáš Doubrava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2120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2518</v>
      </c>
      <c r="E61" s="170"/>
      <c r="F61" s="170"/>
      <c r="G61" s="170"/>
      <c r="H61" s="170"/>
      <c r="I61" s="170"/>
      <c r="J61" s="171">
        <f>J92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3"/>
      <c r="C62" s="174"/>
      <c r="D62" s="175" t="s">
        <v>2519</v>
      </c>
      <c r="E62" s="176"/>
      <c r="F62" s="176"/>
      <c r="G62" s="176"/>
      <c r="H62" s="176"/>
      <c r="I62" s="176"/>
      <c r="J62" s="177">
        <f>J93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2520</v>
      </c>
      <c r="E63" s="176"/>
      <c r="F63" s="176"/>
      <c r="G63" s="176"/>
      <c r="H63" s="176"/>
      <c r="I63" s="176"/>
      <c r="J63" s="177">
        <f>J96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2521</v>
      </c>
      <c r="E64" s="176"/>
      <c r="F64" s="176"/>
      <c r="G64" s="176"/>
      <c r="H64" s="176"/>
      <c r="I64" s="176"/>
      <c r="J64" s="177">
        <f>J99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2522</v>
      </c>
      <c r="E65" s="176"/>
      <c r="F65" s="176"/>
      <c r="G65" s="176"/>
      <c r="H65" s="176"/>
      <c r="I65" s="176"/>
      <c r="J65" s="177">
        <f>J102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137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Správní budova VD Plumlov-rekonstrukce zázemí pro dělníky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99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06 - Vedlejší rozpočtové náklady+ostatní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Plumlov</v>
      </c>
      <c r="G79" s="42"/>
      <c r="H79" s="42"/>
      <c r="I79" s="34" t="s">
        <v>23</v>
      </c>
      <c r="J79" s="74" t="str">
        <f>IF(J12="","",J12)</f>
        <v>20. 12. 2017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25</v>
      </c>
      <c r="D81" s="42"/>
      <c r="E81" s="42"/>
      <c r="F81" s="29" t="str">
        <f>E15</f>
        <v>Povodí Moravy s.p. Dřevařská 932/11,Brno</v>
      </c>
      <c r="G81" s="42"/>
      <c r="H81" s="42"/>
      <c r="I81" s="34" t="s">
        <v>31</v>
      </c>
      <c r="J81" s="38" t="str">
        <f>E21</f>
        <v>ing.arch.Lukáš Doubrava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34</v>
      </c>
      <c r="J82" s="38" t="str">
        <f>E24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138</v>
      </c>
      <c r="D84" s="182" t="s">
        <v>56</v>
      </c>
      <c r="E84" s="182" t="s">
        <v>52</v>
      </c>
      <c r="F84" s="182" t="s">
        <v>53</v>
      </c>
      <c r="G84" s="182" t="s">
        <v>139</v>
      </c>
      <c r="H84" s="182" t="s">
        <v>140</v>
      </c>
      <c r="I84" s="182" t="s">
        <v>141</v>
      </c>
      <c r="J84" s="183" t="s">
        <v>103</v>
      </c>
      <c r="K84" s="184" t="s">
        <v>142</v>
      </c>
      <c r="L84" s="185"/>
      <c r="M84" s="94" t="s">
        <v>19</v>
      </c>
      <c r="N84" s="95" t="s">
        <v>41</v>
      </c>
      <c r="O84" s="95" t="s">
        <v>143</v>
      </c>
      <c r="P84" s="95" t="s">
        <v>144</v>
      </c>
      <c r="Q84" s="95" t="s">
        <v>145</v>
      </c>
      <c r="R84" s="95" t="s">
        <v>146</v>
      </c>
      <c r="S84" s="95" t="s">
        <v>147</v>
      </c>
      <c r="T84" s="96" t="s">
        <v>148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149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P86+P92</f>
        <v>0</v>
      </c>
      <c r="Q85" s="98"/>
      <c r="R85" s="188">
        <f>R86+R92</f>
        <v>0</v>
      </c>
      <c r="S85" s="98"/>
      <c r="T85" s="189">
        <f>T86+T92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70</v>
      </c>
      <c r="AU85" s="19" t="s">
        <v>104</v>
      </c>
      <c r="BK85" s="190">
        <f>BK86+BK92</f>
        <v>0</v>
      </c>
    </row>
    <row r="86" s="12" customFormat="1" ht="25.92" customHeight="1">
      <c r="A86" s="12"/>
      <c r="B86" s="191"/>
      <c r="C86" s="192"/>
      <c r="D86" s="193" t="s">
        <v>70</v>
      </c>
      <c r="E86" s="194" t="s">
        <v>2437</v>
      </c>
      <c r="F86" s="194" t="s">
        <v>2438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SUM(P87:P91)</f>
        <v>0</v>
      </c>
      <c r="Q86" s="199"/>
      <c r="R86" s="200">
        <f>SUM(R87:R91)</f>
        <v>0</v>
      </c>
      <c r="S86" s="199"/>
      <c r="T86" s="201">
        <f>SUM(T87:T91)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158</v>
      </c>
      <c r="AT86" s="203" t="s">
        <v>70</v>
      </c>
      <c r="AU86" s="203" t="s">
        <v>71</v>
      </c>
      <c r="AY86" s="202" t="s">
        <v>152</v>
      </c>
      <c r="BK86" s="204">
        <f>SUM(BK87:BK91)</f>
        <v>0</v>
      </c>
    </row>
    <row r="87" s="2" customFormat="1" ht="16.5" customHeight="1">
      <c r="A87" s="40"/>
      <c r="B87" s="41"/>
      <c r="C87" s="261" t="s">
        <v>79</v>
      </c>
      <c r="D87" s="261" t="s">
        <v>265</v>
      </c>
      <c r="E87" s="262" t="s">
        <v>2523</v>
      </c>
      <c r="F87" s="263" t="s">
        <v>2524</v>
      </c>
      <c r="G87" s="264" t="s">
        <v>702</v>
      </c>
      <c r="H87" s="265">
        <v>1</v>
      </c>
      <c r="I87" s="266"/>
      <c r="J87" s="267">
        <f>ROUND(I87*H87,2)</f>
        <v>0</v>
      </c>
      <c r="K87" s="268"/>
      <c r="L87" s="269"/>
      <c r="M87" s="270" t="s">
        <v>19</v>
      </c>
      <c r="N87" s="271" t="s">
        <v>42</v>
      </c>
      <c r="O87" s="86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9" t="s">
        <v>2435</v>
      </c>
      <c r="AT87" s="219" t="s">
        <v>265</v>
      </c>
      <c r="AU87" s="219" t="s">
        <v>79</v>
      </c>
      <c r="AY87" s="19" t="s">
        <v>152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9" t="s">
        <v>79</v>
      </c>
      <c r="BK87" s="220">
        <f>ROUND(I87*H87,2)</f>
        <v>0</v>
      </c>
      <c r="BL87" s="19" t="s">
        <v>2435</v>
      </c>
      <c r="BM87" s="219" t="s">
        <v>2525</v>
      </c>
    </row>
    <row r="88" s="2" customFormat="1">
      <c r="A88" s="40"/>
      <c r="B88" s="41"/>
      <c r="C88" s="42"/>
      <c r="D88" s="221" t="s">
        <v>160</v>
      </c>
      <c r="E88" s="42"/>
      <c r="F88" s="222" t="s">
        <v>2524</v>
      </c>
      <c r="G88" s="42"/>
      <c r="H88" s="42"/>
      <c r="I88" s="223"/>
      <c r="J88" s="42"/>
      <c r="K88" s="42"/>
      <c r="L88" s="46"/>
      <c r="M88" s="224"/>
      <c r="N88" s="22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160</v>
      </c>
      <c r="AU88" s="19" t="s">
        <v>79</v>
      </c>
    </row>
    <row r="89" s="2" customFormat="1" ht="16.5" customHeight="1">
      <c r="A89" s="40"/>
      <c r="B89" s="41"/>
      <c r="C89" s="207" t="s">
        <v>81</v>
      </c>
      <c r="D89" s="207" t="s">
        <v>154</v>
      </c>
      <c r="E89" s="208" t="s">
        <v>2451</v>
      </c>
      <c r="F89" s="209" t="s">
        <v>2526</v>
      </c>
      <c r="G89" s="210" t="s">
        <v>702</v>
      </c>
      <c r="H89" s="211">
        <v>1</v>
      </c>
      <c r="I89" s="212"/>
      <c r="J89" s="213">
        <f>ROUND(I89*H89,2)</f>
        <v>0</v>
      </c>
      <c r="K89" s="214"/>
      <c r="L89" s="46"/>
      <c r="M89" s="215" t="s">
        <v>19</v>
      </c>
      <c r="N89" s="216" t="s">
        <v>42</v>
      </c>
      <c r="O89" s="86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9" t="s">
        <v>2435</v>
      </c>
      <c r="AT89" s="219" t="s">
        <v>154</v>
      </c>
      <c r="AU89" s="219" t="s">
        <v>79</v>
      </c>
      <c r="AY89" s="19" t="s">
        <v>152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9" t="s">
        <v>79</v>
      </c>
      <c r="BK89" s="220">
        <f>ROUND(I89*H89,2)</f>
        <v>0</v>
      </c>
      <c r="BL89" s="19" t="s">
        <v>2435</v>
      </c>
      <c r="BM89" s="219" t="s">
        <v>977</v>
      </c>
    </row>
    <row r="90" s="2" customFormat="1">
      <c r="A90" s="40"/>
      <c r="B90" s="41"/>
      <c r="C90" s="42"/>
      <c r="D90" s="221" t="s">
        <v>160</v>
      </c>
      <c r="E90" s="42"/>
      <c r="F90" s="222" t="s">
        <v>2526</v>
      </c>
      <c r="G90" s="42"/>
      <c r="H90" s="42"/>
      <c r="I90" s="223"/>
      <c r="J90" s="42"/>
      <c r="K90" s="42"/>
      <c r="L90" s="46"/>
      <c r="M90" s="224"/>
      <c r="N90" s="22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160</v>
      </c>
      <c r="AU90" s="19" t="s">
        <v>79</v>
      </c>
    </row>
    <row r="91" s="2" customFormat="1">
      <c r="A91" s="40"/>
      <c r="B91" s="41"/>
      <c r="C91" s="42"/>
      <c r="D91" s="226" t="s">
        <v>162</v>
      </c>
      <c r="E91" s="42"/>
      <c r="F91" s="227" t="s">
        <v>2527</v>
      </c>
      <c r="G91" s="42"/>
      <c r="H91" s="42"/>
      <c r="I91" s="223"/>
      <c r="J91" s="42"/>
      <c r="K91" s="42"/>
      <c r="L91" s="46"/>
      <c r="M91" s="224"/>
      <c r="N91" s="22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162</v>
      </c>
      <c r="AU91" s="19" t="s">
        <v>79</v>
      </c>
    </row>
    <row r="92" s="12" customFormat="1" ht="25.92" customHeight="1">
      <c r="A92" s="12"/>
      <c r="B92" s="191"/>
      <c r="C92" s="192"/>
      <c r="D92" s="193" t="s">
        <v>70</v>
      </c>
      <c r="E92" s="194" t="s">
        <v>2528</v>
      </c>
      <c r="F92" s="194" t="s">
        <v>2529</v>
      </c>
      <c r="G92" s="192"/>
      <c r="H92" s="192"/>
      <c r="I92" s="195"/>
      <c r="J92" s="196">
        <f>BK92</f>
        <v>0</v>
      </c>
      <c r="K92" s="192"/>
      <c r="L92" s="197"/>
      <c r="M92" s="198"/>
      <c r="N92" s="199"/>
      <c r="O92" s="199"/>
      <c r="P92" s="200">
        <f>P93+P96+P99+P102</f>
        <v>0</v>
      </c>
      <c r="Q92" s="199"/>
      <c r="R92" s="200">
        <f>R93+R96+R99+R102</f>
        <v>0</v>
      </c>
      <c r="S92" s="199"/>
      <c r="T92" s="201">
        <f>T93+T96+T99+T102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2" t="s">
        <v>186</v>
      </c>
      <c r="AT92" s="203" t="s">
        <v>70</v>
      </c>
      <c r="AU92" s="203" t="s">
        <v>71</v>
      </c>
      <c r="AY92" s="202" t="s">
        <v>152</v>
      </c>
      <c r="BK92" s="204">
        <f>BK93+BK96+BK99+BK102</f>
        <v>0</v>
      </c>
    </row>
    <row r="93" s="12" customFormat="1" ht="22.8" customHeight="1">
      <c r="A93" s="12"/>
      <c r="B93" s="191"/>
      <c r="C93" s="192"/>
      <c r="D93" s="193" t="s">
        <v>70</v>
      </c>
      <c r="E93" s="205" t="s">
        <v>2449</v>
      </c>
      <c r="F93" s="205" t="s">
        <v>2530</v>
      </c>
      <c r="G93" s="192"/>
      <c r="H93" s="192"/>
      <c r="I93" s="195"/>
      <c r="J93" s="206">
        <f>BK93</f>
        <v>0</v>
      </c>
      <c r="K93" s="192"/>
      <c r="L93" s="197"/>
      <c r="M93" s="198"/>
      <c r="N93" s="199"/>
      <c r="O93" s="199"/>
      <c r="P93" s="200">
        <f>SUM(P94:P95)</f>
        <v>0</v>
      </c>
      <c r="Q93" s="199"/>
      <c r="R93" s="200">
        <f>SUM(R94:R95)</f>
        <v>0</v>
      </c>
      <c r="S93" s="199"/>
      <c r="T93" s="201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186</v>
      </c>
      <c r="AT93" s="203" t="s">
        <v>70</v>
      </c>
      <c r="AU93" s="203" t="s">
        <v>79</v>
      </c>
      <c r="AY93" s="202" t="s">
        <v>152</v>
      </c>
      <c r="BK93" s="204">
        <f>SUM(BK94:BK95)</f>
        <v>0</v>
      </c>
    </row>
    <row r="94" s="2" customFormat="1" ht="16.5" customHeight="1">
      <c r="A94" s="40"/>
      <c r="B94" s="41"/>
      <c r="C94" s="207" t="s">
        <v>175</v>
      </c>
      <c r="D94" s="207" t="s">
        <v>154</v>
      </c>
      <c r="E94" s="208" t="s">
        <v>2531</v>
      </c>
      <c r="F94" s="209" t="s">
        <v>2532</v>
      </c>
      <c r="G94" s="210" t="s">
        <v>702</v>
      </c>
      <c r="H94" s="211">
        <v>1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42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2453</v>
      </c>
      <c r="AT94" s="219" t="s">
        <v>154</v>
      </c>
      <c r="AU94" s="219" t="s">
        <v>81</v>
      </c>
      <c r="AY94" s="19" t="s">
        <v>152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79</v>
      </c>
      <c r="BK94" s="220">
        <f>ROUND(I94*H94,2)</f>
        <v>0</v>
      </c>
      <c r="BL94" s="19" t="s">
        <v>2453</v>
      </c>
      <c r="BM94" s="219" t="s">
        <v>2533</v>
      </c>
    </row>
    <row r="95" s="2" customFormat="1">
      <c r="A95" s="40"/>
      <c r="B95" s="41"/>
      <c r="C95" s="42"/>
      <c r="D95" s="221" t="s">
        <v>160</v>
      </c>
      <c r="E95" s="42"/>
      <c r="F95" s="222" t="s">
        <v>2532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160</v>
      </c>
      <c r="AU95" s="19" t="s">
        <v>81</v>
      </c>
    </row>
    <row r="96" s="12" customFormat="1" ht="22.8" customHeight="1">
      <c r="A96" s="12"/>
      <c r="B96" s="191"/>
      <c r="C96" s="192"/>
      <c r="D96" s="193" t="s">
        <v>70</v>
      </c>
      <c r="E96" s="205" t="s">
        <v>2534</v>
      </c>
      <c r="F96" s="205" t="s">
        <v>2535</v>
      </c>
      <c r="G96" s="192"/>
      <c r="H96" s="192"/>
      <c r="I96" s="195"/>
      <c r="J96" s="206">
        <f>BK96</f>
        <v>0</v>
      </c>
      <c r="K96" s="192"/>
      <c r="L96" s="197"/>
      <c r="M96" s="198"/>
      <c r="N96" s="199"/>
      <c r="O96" s="199"/>
      <c r="P96" s="200">
        <f>SUM(P97:P98)</f>
        <v>0</v>
      </c>
      <c r="Q96" s="199"/>
      <c r="R96" s="200">
        <f>SUM(R97:R98)</f>
        <v>0</v>
      </c>
      <c r="S96" s="199"/>
      <c r="T96" s="201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186</v>
      </c>
      <c r="AT96" s="203" t="s">
        <v>70</v>
      </c>
      <c r="AU96" s="203" t="s">
        <v>79</v>
      </c>
      <c r="AY96" s="202" t="s">
        <v>152</v>
      </c>
      <c r="BK96" s="204">
        <f>SUM(BK97:BK98)</f>
        <v>0</v>
      </c>
    </row>
    <row r="97" s="2" customFormat="1" ht="16.5" customHeight="1">
      <c r="A97" s="40"/>
      <c r="B97" s="41"/>
      <c r="C97" s="207" t="s">
        <v>158</v>
      </c>
      <c r="D97" s="207" t="s">
        <v>154</v>
      </c>
      <c r="E97" s="208" t="s">
        <v>2536</v>
      </c>
      <c r="F97" s="209" t="s">
        <v>2535</v>
      </c>
      <c r="G97" s="210" t="s">
        <v>702</v>
      </c>
      <c r="H97" s="211">
        <v>1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42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2453</v>
      </c>
      <c r="AT97" s="219" t="s">
        <v>154</v>
      </c>
      <c r="AU97" s="219" t="s">
        <v>81</v>
      </c>
      <c r="AY97" s="19" t="s">
        <v>152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79</v>
      </c>
      <c r="BK97" s="220">
        <f>ROUND(I97*H97,2)</f>
        <v>0</v>
      </c>
      <c r="BL97" s="19" t="s">
        <v>2453</v>
      </c>
      <c r="BM97" s="219" t="s">
        <v>2537</v>
      </c>
    </row>
    <row r="98" s="2" customFormat="1">
      <c r="A98" s="40"/>
      <c r="B98" s="41"/>
      <c r="C98" s="42"/>
      <c r="D98" s="221" t="s">
        <v>160</v>
      </c>
      <c r="E98" s="42"/>
      <c r="F98" s="222" t="s">
        <v>2535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160</v>
      </c>
      <c r="AU98" s="19" t="s">
        <v>81</v>
      </c>
    </row>
    <row r="99" s="12" customFormat="1" ht="22.8" customHeight="1">
      <c r="A99" s="12"/>
      <c r="B99" s="191"/>
      <c r="C99" s="192"/>
      <c r="D99" s="193" t="s">
        <v>70</v>
      </c>
      <c r="E99" s="205" t="s">
        <v>2538</v>
      </c>
      <c r="F99" s="205" t="s">
        <v>2539</v>
      </c>
      <c r="G99" s="192"/>
      <c r="H99" s="192"/>
      <c r="I99" s="195"/>
      <c r="J99" s="206">
        <f>BK99</f>
        <v>0</v>
      </c>
      <c r="K99" s="192"/>
      <c r="L99" s="197"/>
      <c r="M99" s="198"/>
      <c r="N99" s="199"/>
      <c r="O99" s="199"/>
      <c r="P99" s="200">
        <f>SUM(P100:P101)</f>
        <v>0</v>
      </c>
      <c r="Q99" s="199"/>
      <c r="R99" s="200">
        <f>SUM(R100:R101)</f>
        <v>0</v>
      </c>
      <c r="S99" s="199"/>
      <c r="T99" s="201">
        <f>SUM(T100:T101)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2" t="s">
        <v>186</v>
      </c>
      <c r="AT99" s="203" t="s">
        <v>70</v>
      </c>
      <c r="AU99" s="203" t="s">
        <v>79</v>
      </c>
      <c r="AY99" s="202" t="s">
        <v>152</v>
      </c>
      <c r="BK99" s="204">
        <f>SUM(BK100:BK101)</f>
        <v>0</v>
      </c>
    </row>
    <row r="100" s="2" customFormat="1" ht="16.5" customHeight="1">
      <c r="A100" s="40"/>
      <c r="B100" s="41"/>
      <c r="C100" s="207" t="s">
        <v>186</v>
      </c>
      <c r="D100" s="207" t="s">
        <v>154</v>
      </c>
      <c r="E100" s="208" t="s">
        <v>2540</v>
      </c>
      <c r="F100" s="209" t="s">
        <v>2541</v>
      </c>
      <c r="G100" s="210" t="s">
        <v>702</v>
      </c>
      <c r="H100" s="211">
        <v>1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42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2453</v>
      </c>
      <c r="AT100" s="219" t="s">
        <v>154</v>
      </c>
      <c r="AU100" s="219" t="s">
        <v>81</v>
      </c>
      <c r="AY100" s="19" t="s">
        <v>152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79</v>
      </c>
      <c r="BK100" s="220">
        <f>ROUND(I100*H100,2)</f>
        <v>0</v>
      </c>
      <c r="BL100" s="19" t="s">
        <v>2453</v>
      </c>
      <c r="BM100" s="219" t="s">
        <v>2542</v>
      </c>
    </row>
    <row r="101" s="2" customFormat="1">
      <c r="A101" s="40"/>
      <c r="B101" s="41"/>
      <c r="C101" s="42"/>
      <c r="D101" s="221" t="s">
        <v>160</v>
      </c>
      <c r="E101" s="42"/>
      <c r="F101" s="222" t="s">
        <v>2541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160</v>
      </c>
      <c r="AU101" s="19" t="s">
        <v>81</v>
      </c>
    </row>
    <row r="102" s="12" customFormat="1" ht="22.8" customHeight="1">
      <c r="A102" s="12"/>
      <c r="B102" s="191"/>
      <c r="C102" s="192"/>
      <c r="D102" s="193" t="s">
        <v>70</v>
      </c>
      <c r="E102" s="205" t="s">
        <v>2543</v>
      </c>
      <c r="F102" s="205" t="s">
        <v>2544</v>
      </c>
      <c r="G102" s="192"/>
      <c r="H102" s="192"/>
      <c r="I102" s="195"/>
      <c r="J102" s="206">
        <f>BK102</f>
        <v>0</v>
      </c>
      <c r="K102" s="192"/>
      <c r="L102" s="197"/>
      <c r="M102" s="198"/>
      <c r="N102" s="199"/>
      <c r="O102" s="199"/>
      <c r="P102" s="200">
        <f>SUM(P103:P104)</f>
        <v>0</v>
      </c>
      <c r="Q102" s="199"/>
      <c r="R102" s="200">
        <f>SUM(R103:R104)</f>
        <v>0</v>
      </c>
      <c r="S102" s="199"/>
      <c r="T102" s="201">
        <f>SUM(T103:T104)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2" t="s">
        <v>186</v>
      </c>
      <c r="AT102" s="203" t="s">
        <v>70</v>
      </c>
      <c r="AU102" s="203" t="s">
        <v>79</v>
      </c>
      <c r="AY102" s="202" t="s">
        <v>152</v>
      </c>
      <c r="BK102" s="204">
        <f>SUM(BK103:BK104)</f>
        <v>0</v>
      </c>
    </row>
    <row r="103" s="2" customFormat="1" ht="16.5" customHeight="1">
      <c r="A103" s="40"/>
      <c r="B103" s="41"/>
      <c r="C103" s="207" t="s">
        <v>193</v>
      </c>
      <c r="D103" s="207" t="s">
        <v>154</v>
      </c>
      <c r="E103" s="208" t="s">
        <v>2545</v>
      </c>
      <c r="F103" s="209" t="s">
        <v>2544</v>
      </c>
      <c r="G103" s="210" t="s">
        <v>702</v>
      </c>
      <c r="H103" s="211">
        <v>1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42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2453</v>
      </c>
      <c r="AT103" s="219" t="s">
        <v>154</v>
      </c>
      <c r="AU103" s="219" t="s">
        <v>81</v>
      </c>
      <c r="AY103" s="19" t="s">
        <v>152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79</v>
      </c>
      <c r="BK103" s="220">
        <f>ROUND(I103*H103,2)</f>
        <v>0</v>
      </c>
      <c r="BL103" s="19" t="s">
        <v>2453</v>
      </c>
      <c r="BM103" s="219" t="s">
        <v>2546</v>
      </c>
    </row>
    <row r="104" s="2" customFormat="1">
      <c r="A104" s="40"/>
      <c r="B104" s="41"/>
      <c r="C104" s="42"/>
      <c r="D104" s="221" t="s">
        <v>160</v>
      </c>
      <c r="E104" s="42"/>
      <c r="F104" s="222" t="s">
        <v>2544</v>
      </c>
      <c r="G104" s="42"/>
      <c r="H104" s="42"/>
      <c r="I104" s="223"/>
      <c r="J104" s="42"/>
      <c r="K104" s="42"/>
      <c r="L104" s="46"/>
      <c r="M104" s="287"/>
      <c r="N104" s="288"/>
      <c r="O104" s="289"/>
      <c r="P104" s="289"/>
      <c r="Q104" s="289"/>
      <c r="R104" s="289"/>
      <c r="S104" s="289"/>
      <c r="T104" s="29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160</v>
      </c>
      <c r="AU104" s="19" t="s">
        <v>81</v>
      </c>
    </row>
    <row r="105" s="2" customFormat="1" ht="6.96" customHeight="1">
      <c r="A105" s="40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46"/>
      <c r="M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</sheetData>
  <sheetProtection sheet="1" autoFilter="0" formatColumns="0" formatRows="0" objects="1" scenarios="1" spinCount="100000" saltValue="f8ZhophWSATofCoMYtLJQurvij36Jo3Og0MLHQ1D2b56vVam4FsisTDPV5VykL+Wc11CpR8UNo8uG+C73Na0zw==" hashValue="PAkp5PRKxCLQivwoxs39SVwf+6vlUch94H9dkpS92eb+hdRgonCqAriwqgNm0uD6aCptQ1/hEtqJeHtcRSyp5Q==" algorithmName="SHA-512" password="CC35"/>
  <autoFilter ref="C84:K10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1" r:id="rId1" display="https://podminky.urs.cz/item/CS_URS_2022_01/0132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1" customWidth="1"/>
    <col min="2" max="2" width="1.667969" style="291" customWidth="1"/>
    <col min="3" max="4" width="5" style="291" customWidth="1"/>
    <col min="5" max="5" width="11.66016" style="291" customWidth="1"/>
    <col min="6" max="6" width="9.160156" style="291" customWidth="1"/>
    <col min="7" max="7" width="5" style="291" customWidth="1"/>
    <col min="8" max="8" width="77.83203" style="291" customWidth="1"/>
    <col min="9" max="10" width="20" style="291" customWidth="1"/>
    <col min="11" max="11" width="1.667969" style="291" customWidth="1"/>
  </cols>
  <sheetData>
    <row r="1" s="1" customFormat="1" ht="37.5" customHeight="1"/>
    <row r="2" s="1" customFormat="1" ht="7.5" customHeight="1">
      <c r="B2" s="292"/>
      <c r="C2" s="293"/>
      <c r="D2" s="293"/>
      <c r="E2" s="293"/>
      <c r="F2" s="293"/>
      <c r="G2" s="293"/>
      <c r="H2" s="293"/>
      <c r="I2" s="293"/>
      <c r="J2" s="293"/>
      <c r="K2" s="294"/>
    </row>
    <row r="3" s="17" customFormat="1" ht="45" customHeight="1">
      <c r="B3" s="295"/>
      <c r="C3" s="296" t="s">
        <v>2547</v>
      </c>
      <c r="D3" s="296"/>
      <c r="E3" s="296"/>
      <c r="F3" s="296"/>
      <c r="G3" s="296"/>
      <c r="H3" s="296"/>
      <c r="I3" s="296"/>
      <c r="J3" s="296"/>
      <c r="K3" s="297"/>
    </row>
    <row r="4" s="1" customFormat="1" ht="25.5" customHeight="1">
      <c r="B4" s="298"/>
      <c r="C4" s="299" t="s">
        <v>2548</v>
      </c>
      <c r="D4" s="299"/>
      <c r="E4" s="299"/>
      <c r="F4" s="299"/>
      <c r="G4" s="299"/>
      <c r="H4" s="299"/>
      <c r="I4" s="299"/>
      <c r="J4" s="299"/>
      <c r="K4" s="300"/>
    </row>
    <row r="5" s="1" customFormat="1" ht="5.25" customHeight="1">
      <c r="B5" s="298"/>
      <c r="C5" s="301"/>
      <c r="D5" s="301"/>
      <c r="E5" s="301"/>
      <c r="F5" s="301"/>
      <c r="G5" s="301"/>
      <c r="H5" s="301"/>
      <c r="I5" s="301"/>
      <c r="J5" s="301"/>
      <c r="K5" s="300"/>
    </row>
    <row r="6" s="1" customFormat="1" ht="15" customHeight="1">
      <c r="B6" s="298"/>
      <c r="C6" s="302" t="s">
        <v>2549</v>
      </c>
      <c r="D6" s="302"/>
      <c r="E6" s="302"/>
      <c r="F6" s="302"/>
      <c r="G6" s="302"/>
      <c r="H6" s="302"/>
      <c r="I6" s="302"/>
      <c r="J6" s="302"/>
      <c r="K6" s="300"/>
    </row>
    <row r="7" s="1" customFormat="1" ht="15" customHeight="1">
      <c r="B7" s="303"/>
      <c r="C7" s="302" t="s">
        <v>2550</v>
      </c>
      <c r="D7" s="302"/>
      <c r="E7" s="302"/>
      <c r="F7" s="302"/>
      <c r="G7" s="302"/>
      <c r="H7" s="302"/>
      <c r="I7" s="302"/>
      <c r="J7" s="302"/>
      <c r="K7" s="300"/>
    </row>
    <row r="8" s="1" customFormat="1" ht="12.75" customHeight="1">
      <c r="B8" s="303"/>
      <c r="C8" s="302"/>
      <c r="D8" s="302"/>
      <c r="E8" s="302"/>
      <c r="F8" s="302"/>
      <c r="G8" s="302"/>
      <c r="H8" s="302"/>
      <c r="I8" s="302"/>
      <c r="J8" s="302"/>
      <c r="K8" s="300"/>
    </row>
    <row r="9" s="1" customFormat="1" ht="15" customHeight="1">
      <c r="B9" s="303"/>
      <c r="C9" s="302" t="s">
        <v>2551</v>
      </c>
      <c r="D9" s="302"/>
      <c r="E9" s="302"/>
      <c r="F9" s="302"/>
      <c r="G9" s="302"/>
      <c r="H9" s="302"/>
      <c r="I9" s="302"/>
      <c r="J9" s="302"/>
      <c r="K9" s="300"/>
    </row>
    <row r="10" s="1" customFormat="1" ht="15" customHeight="1">
      <c r="B10" s="303"/>
      <c r="C10" s="302"/>
      <c r="D10" s="302" t="s">
        <v>2552</v>
      </c>
      <c r="E10" s="302"/>
      <c r="F10" s="302"/>
      <c r="G10" s="302"/>
      <c r="H10" s="302"/>
      <c r="I10" s="302"/>
      <c r="J10" s="302"/>
      <c r="K10" s="300"/>
    </row>
    <row r="11" s="1" customFormat="1" ht="15" customHeight="1">
      <c r="B11" s="303"/>
      <c r="C11" s="304"/>
      <c r="D11" s="302" t="s">
        <v>2553</v>
      </c>
      <c r="E11" s="302"/>
      <c r="F11" s="302"/>
      <c r="G11" s="302"/>
      <c r="H11" s="302"/>
      <c r="I11" s="302"/>
      <c r="J11" s="302"/>
      <c r="K11" s="300"/>
    </row>
    <row r="12" s="1" customFormat="1" ht="15" customHeight="1">
      <c r="B12" s="303"/>
      <c r="C12" s="304"/>
      <c r="D12" s="302"/>
      <c r="E12" s="302"/>
      <c r="F12" s="302"/>
      <c r="G12" s="302"/>
      <c r="H12" s="302"/>
      <c r="I12" s="302"/>
      <c r="J12" s="302"/>
      <c r="K12" s="300"/>
    </row>
    <row r="13" s="1" customFormat="1" ht="15" customHeight="1">
      <c r="B13" s="303"/>
      <c r="C13" s="304"/>
      <c r="D13" s="305" t="s">
        <v>2554</v>
      </c>
      <c r="E13" s="302"/>
      <c r="F13" s="302"/>
      <c r="G13" s="302"/>
      <c r="H13" s="302"/>
      <c r="I13" s="302"/>
      <c r="J13" s="302"/>
      <c r="K13" s="300"/>
    </row>
    <row r="14" s="1" customFormat="1" ht="12.75" customHeight="1">
      <c r="B14" s="303"/>
      <c r="C14" s="304"/>
      <c r="D14" s="304"/>
      <c r="E14" s="304"/>
      <c r="F14" s="304"/>
      <c r="G14" s="304"/>
      <c r="H14" s="304"/>
      <c r="I14" s="304"/>
      <c r="J14" s="304"/>
      <c r="K14" s="300"/>
    </row>
    <row r="15" s="1" customFormat="1" ht="15" customHeight="1">
      <c r="B15" s="303"/>
      <c r="C15" s="304"/>
      <c r="D15" s="302" t="s">
        <v>2555</v>
      </c>
      <c r="E15" s="302"/>
      <c r="F15" s="302"/>
      <c r="G15" s="302"/>
      <c r="H15" s="302"/>
      <c r="I15" s="302"/>
      <c r="J15" s="302"/>
      <c r="K15" s="300"/>
    </row>
    <row r="16" s="1" customFormat="1" ht="15" customHeight="1">
      <c r="B16" s="303"/>
      <c r="C16" s="304"/>
      <c r="D16" s="302" t="s">
        <v>2556</v>
      </c>
      <c r="E16" s="302"/>
      <c r="F16" s="302"/>
      <c r="G16" s="302"/>
      <c r="H16" s="302"/>
      <c r="I16" s="302"/>
      <c r="J16" s="302"/>
      <c r="K16" s="300"/>
    </row>
    <row r="17" s="1" customFormat="1" ht="15" customHeight="1">
      <c r="B17" s="303"/>
      <c r="C17" s="304"/>
      <c r="D17" s="302" t="s">
        <v>2557</v>
      </c>
      <c r="E17" s="302"/>
      <c r="F17" s="302"/>
      <c r="G17" s="302"/>
      <c r="H17" s="302"/>
      <c r="I17" s="302"/>
      <c r="J17" s="302"/>
      <c r="K17" s="300"/>
    </row>
    <row r="18" s="1" customFormat="1" ht="15" customHeight="1">
      <c r="B18" s="303"/>
      <c r="C18" s="304"/>
      <c r="D18" s="304"/>
      <c r="E18" s="306" t="s">
        <v>78</v>
      </c>
      <c r="F18" s="302" t="s">
        <v>2558</v>
      </c>
      <c r="G18" s="302"/>
      <c r="H18" s="302"/>
      <c r="I18" s="302"/>
      <c r="J18" s="302"/>
      <c r="K18" s="300"/>
    </row>
    <row r="19" s="1" customFormat="1" ht="15" customHeight="1">
      <c r="B19" s="303"/>
      <c r="C19" s="304"/>
      <c r="D19" s="304"/>
      <c r="E19" s="306" t="s">
        <v>2559</v>
      </c>
      <c r="F19" s="302" t="s">
        <v>2560</v>
      </c>
      <c r="G19" s="302"/>
      <c r="H19" s="302"/>
      <c r="I19" s="302"/>
      <c r="J19" s="302"/>
      <c r="K19" s="300"/>
    </row>
    <row r="20" s="1" customFormat="1" ht="15" customHeight="1">
      <c r="B20" s="303"/>
      <c r="C20" s="304"/>
      <c r="D20" s="304"/>
      <c r="E20" s="306" t="s">
        <v>2561</v>
      </c>
      <c r="F20" s="302" t="s">
        <v>2562</v>
      </c>
      <c r="G20" s="302"/>
      <c r="H20" s="302"/>
      <c r="I20" s="302"/>
      <c r="J20" s="302"/>
      <c r="K20" s="300"/>
    </row>
    <row r="21" s="1" customFormat="1" ht="15" customHeight="1">
      <c r="B21" s="303"/>
      <c r="C21" s="304"/>
      <c r="D21" s="304"/>
      <c r="E21" s="306" t="s">
        <v>2563</v>
      </c>
      <c r="F21" s="302" t="s">
        <v>2564</v>
      </c>
      <c r="G21" s="302"/>
      <c r="H21" s="302"/>
      <c r="I21" s="302"/>
      <c r="J21" s="302"/>
      <c r="K21" s="300"/>
    </row>
    <row r="22" s="1" customFormat="1" ht="15" customHeight="1">
      <c r="B22" s="303"/>
      <c r="C22" s="304"/>
      <c r="D22" s="304"/>
      <c r="E22" s="306" t="s">
        <v>2437</v>
      </c>
      <c r="F22" s="302" t="s">
        <v>2438</v>
      </c>
      <c r="G22" s="302"/>
      <c r="H22" s="302"/>
      <c r="I22" s="302"/>
      <c r="J22" s="302"/>
      <c r="K22" s="300"/>
    </row>
    <row r="23" s="1" customFormat="1" ht="15" customHeight="1">
      <c r="B23" s="303"/>
      <c r="C23" s="304"/>
      <c r="D23" s="304"/>
      <c r="E23" s="306" t="s">
        <v>2565</v>
      </c>
      <c r="F23" s="302" t="s">
        <v>2566</v>
      </c>
      <c r="G23" s="302"/>
      <c r="H23" s="302"/>
      <c r="I23" s="302"/>
      <c r="J23" s="302"/>
      <c r="K23" s="300"/>
    </row>
    <row r="24" s="1" customFormat="1" ht="12.75" customHeight="1">
      <c r="B24" s="303"/>
      <c r="C24" s="304"/>
      <c r="D24" s="304"/>
      <c r="E24" s="304"/>
      <c r="F24" s="304"/>
      <c r="G24" s="304"/>
      <c r="H24" s="304"/>
      <c r="I24" s="304"/>
      <c r="J24" s="304"/>
      <c r="K24" s="300"/>
    </row>
    <row r="25" s="1" customFormat="1" ht="15" customHeight="1">
      <c r="B25" s="303"/>
      <c r="C25" s="302" t="s">
        <v>2567</v>
      </c>
      <c r="D25" s="302"/>
      <c r="E25" s="302"/>
      <c r="F25" s="302"/>
      <c r="G25" s="302"/>
      <c r="H25" s="302"/>
      <c r="I25" s="302"/>
      <c r="J25" s="302"/>
      <c r="K25" s="300"/>
    </row>
    <row r="26" s="1" customFormat="1" ht="15" customHeight="1">
      <c r="B26" s="303"/>
      <c r="C26" s="302" t="s">
        <v>2568</v>
      </c>
      <c r="D26" s="302"/>
      <c r="E26" s="302"/>
      <c r="F26" s="302"/>
      <c r="G26" s="302"/>
      <c r="H26" s="302"/>
      <c r="I26" s="302"/>
      <c r="J26" s="302"/>
      <c r="K26" s="300"/>
    </row>
    <row r="27" s="1" customFormat="1" ht="15" customHeight="1">
      <c r="B27" s="303"/>
      <c r="C27" s="302"/>
      <c r="D27" s="302" t="s">
        <v>2569</v>
      </c>
      <c r="E27" s="302"/>
      <c r="F27" s="302"/>
      <c r="G27" s="302"/>
      <c r="H27" s="302"/>
      <c r="I27" s="302"/>
      <c r="J27" s="302"/>
      <c r="K27" s="300"/>
    </row>
    <row r="28" s="1" customFormat="1" ht="15" customHeight="1">
      <c r="B28" s="303"/>
      <c r="C28" s="304"/>
      <c r="D28" s="302" t="s">
        <v>2570</v>
      </c>
      <c r="E28" s="302"/>
      <c r="F28" s="302"/>
      <c r="G28" s="302"/>
      <c r="H28" s="302"/>
      <c r="I28" s="302"/>
      <c r="J28" s="302"/>
      <c r="K28" s="300"/>
    </row>
    <row r="29" s="1" customFormat="1" ht="12.75" customHeight="1">
      <c r="B29" s="303"/>
      <c r="C29" s="304"/>
      <c r="D29" s="304"/>
      <c r="E29" s="304"/>
      <c r="F29" s="304"/>
      <c r="G29" s="304"/>
      <c r="H29" s="304"/>
      <c r="I29" s="304"/>
      <c r="J29" s="304"/>
      <c r="K29" s="300"/>
    </row>
    <row r="30" s="1" customFormat="1" ht="15" customHeight="1">
      <c r="B30" s="303"/>
      <c r="C30" s="304"/>
      <c r="D30" s="302" t="s">
        <v>2571</v>
      </c>
      <c r="E30" s="302"/>
      <c r="F30" s="302"/>
      <c r="G30" s="302"/>
      <c r="H30" s="302"/>
      <c r="I30" s="302"/>
      <c r="J30" s="302"/>
      <c r="K30" s="300"/>
    </row>
    <row r="31" s="1" customFormat="1" ht="15" customHeight="1">
      <c r="B31" s="303"/>
      <c r="C31" s="304"/>
      <c r="D31" s="302" t="s">
        <v>2572</v>
      </c>
      <c r="E31" s="302"/>
      <c r="F31" s="302"/>
      <c r="G31" s="302"/>
      <c r="H31" s="302"/>
      <c r="I31" s="302"/>
      <c r="J31" s="302"/>
      <c r="K31" s="300"/>
    </row>
    <row r="32" s="1" customFormat="1" ht="12.75" customHeight="1">
      <c r="B32" s="303"/>
      <c r="C32" s="304"/>
      <c r="D32" s="304"/>
      <c r="E32" s="304"/>
      <c r="F32" s="304"/>
      <c r="G32" s="304"/>
      <c r="H32" s="304"/>
      <c r="I32" s="304"/>
      <c r="J32" s="304"/>
      <c r="K32" s="300"/>
    </row>
    <row r="33" s="1" customFormat="1" ht="15" customHeight="1">
      <c r="B33" s="303"/>
      <c r="C33" s="304"/>
      <c r="D33" s="302" t="s">
        <v>2573</v>
      </c>
      <c r="E33" s="302"/>
      <c r="F33" s="302"/>
      <c r="G33" s="302"/>
      <c r="H33" s="302"/>
      <c r="I33" s="302"/>
      <c r="J33" s="302"/>
      <c r="K33" s="300"/>
    </row>
    <row r="34" s="1" customFormat="1" ht="15" customHeight="1">
      <c r="B34" s="303"/>
      <c r="C34" s="304"/>
      <c r="D34" s="302" t="s">
        <v>2574</v>
      </c>
      <c r="E34" s="302"/>
      <c r="F34" s="302"/>
      <c r="G34" s="302"/>
      <c r="H34" s="302"/>
      <c r="I34" s="302"/>
      <c r="J34" s="302"/>
      <c r="K34" s="300"/>
    </row>
    <row r="35" s="1" customFormat="1" ht="15" customHeight="1">
      <c r="B35" s="303"/>
      <c r="C35" s="304"/>
      <c r="D35" s="302" t="s">
        <v>2575</v>
      </c>
      <c r="E35" s="302"/>
      <c r="F35" s="302"/>
      <c r="G35" s="302"/>
      <c r="H35" s="302"/>
      <c r="I35" s="302"/>
      <c r="J35" s="302"/>
      <c r="K35" s="300"/>
    </row>
    <row r="36" s="1" customFormat="1" ht="15" customHeight="1">
      <c r="B36" s="303"/>
      <c r="C36" s="304"/>
      <c r="D36" s="302"/>
      <c r="E36" s="305" t="s">
        <v>138</v>
      </c>
      <c r="F36" s="302"/>
      <c r="G36" s="302" t="s">
        <v>2576</v>
      </c>
      <c r="H36" s="302"/>
      <c r="I36" s="302"/>
      <c r="J36" s="302"/>
      <c r="K36" s="300"/>
    </row>
    <row r="37" s="1" customFormat="1" ht="30.75" customHeight="1">
      <c r="B37" s="303"/>
      <c r="C37" s="304"/>
      <c r="D37" s="302"/>
      <c r="E37" s="305" t="s">
        <v>2577</v>
      </c>
      <c r="F37" s="302"/>
      <c r="G37" s="302" t="s">
        <v>2578</v>
      </c>
      <c r="H37" s="302"/>
      <c r="I37" s="302"/>
      <c r="J37" s="302"/>
      <c r="K37" s="300"/>
    </row>
    <row r="38" s="1" customFormat="1" ht="15" customHeight="1">
      <c r="B38" s="303"/>
      <c r="C38" s="304"/>
      <c r="D38" s="302"/>
      <c r="E38" s="305" t="s">
        <v>52</v>
      </c>
      <c r="F38" s="302"/>
      <c r="G38" s="302" t="s">
        <v>2579</v>
      </c>
      <c r="H38" s="302"/>
      <c r="I38" s="302"/>
      <c r="J38" s="302"/>
      <c r="K38" s="300"/>
    </row>
    <row r="39" s="1" customFormat="1" ht="15" customHeight="1">
      <c r="B39" s="303"/>
      <c r="C39" s="304"/>
      <c r="D39" s="302"/>
      <c r="E39" s="305" t="s">
        <v>53</v>
      </c>
      <c r="F39" s="302"/>
      <c r="G39" s="302" t="s">
        <v>2580</v>
      </c>
      <c r="H39" s="302"/>
      <c r="I39" s="302"/>
      <c r="J39" s="302"/>
      <c r="K39" s="300"/>
    </row>
    <row r="40" s="1" customFormat="1" ht="15" customHeight="1">
      <c r="B40" s="303"/>
      <c r="C40" s="304"/>
      <c r="D40" s="302"/>
      <c r="E40" s="305" t="s">
        <v>139</v>
      </c>
      <c r="F40" s="302"/>
      <c r="G40" s="302" t="s">
        <v>2581</v>
      </c>
      <c r="H40" s="302"/>
      <c r="I40" s="302"/>
      <c r="J40" s="302"/>
      <c r="K40" s="300"/>
    </row>
    <row r="41" s="1" customFormat="1" ht="15" customHeight="1">
      <c r="B41" s="303"/>
      <c r="C41" s="304"/>
      <c r="D41" s="302"/>
      <c r="E41" s="305" t="s">
        <v>140</v>
      </c>
      <c r="F41" s="302"/>
      <c r="G41" s="302" t="s">
        <v>2582</v>
      </c>
      <c r="H41" s="302"/>
      <c r="I41" s="302"/>
      <c r="J41" s="302"/>
      <c r="K41" s="300"/>
    </row>
    <row r="42" s="1" customFormat="1" ht="15" customHeight="1">
      <c r="B42" s="303"/>
      <c r="C42" s="304"/>
      <c r="D42" s="302"/>
      <c r="E42" s="305" t="s">
        <v>2583</v>
      </c>
      <c r="F42" s="302"/>
      <c r="G42" s="302" t="s">
        <v>2584</v>
      </c>
      <c r="H42" s="302"/>
      <c r="I42" s="302"/>
      <c r="J42" s="302"/>
      <c r="K42" s="300"/>
    </row>
    <row r="43" s="1" customFormat="1" ht="15" customHeight="1">
      <c r="B43" s="303"/>
      <c r="C43" s="304"/>
      <c r="D43" s="302"/>
      <c r="E43" s="305"/>
      <c r="F43" s="302"/>
      <c r="G43" s="302" t="s">
        <v>2585</v>
      </c>
      <c r="H43" s="302"/>
      <c r="I43" s="302"/>
      <c r="J43" s="302"/>
      <c r="K43" s="300"/>
    </row>
    <row r="44" s="1" customFormat="1" ht="15" customHeight="1">
      <c r="B44" s="303"/>
      <c r="C44" s="304"/>
      <c r="D44" s="302"/>
      <c r="E44" s="305" t="s">
        <v>2586</v>
      </c>
      <c r="F44" s="302"/>
      <c r="G44" s="302" t="s">
        <v>2587</v>
      </c>
      <c r="H44" s="302"/>
      <c r="I44" s="302"/>
      <c r="J44" s="302"/>
      <c r="K44" s="300"/>
    </row>
    <row r="45" s="1" customFormat="1" ht="15" customHeight="1">
      <c r="B45" s="303"/>
      <c r="C45" s="304"/>
      <c r="D45" s="302"/>
      <c r="E45" s="305" t="s">
        <v>142</v>
      </c>
      <c r="F45" s="302"/>
      <c r="G45" s="302" t="s">
        <v>2588</v>
      </c>
      <c r="H45" s="302"/>
      <c r="I45" s="302"/>
      <c r="J45" s="302"/>
      <c r="K45" s="300"/>
    </row>
    <row r="46" s="1" customFormat="1" ht="12.75" customHeight="1">
      <c r="B46" s="303"/>
      <c r="C46" s="304"/>
      <c r="D46" s="302"/>
      <c r="E46" s="302"/>
      <c r="F46" s="302"/>
      <c r="G46" s="302"/>
      <c r="H46" s="302"/>
      <c r="I46" s="302"/>
      <c r="J46" s="302"/>
      <c r="K46" s="300"/>
    </row>
    <row r="47" s="1" customFormat="1" ht="15" customHeight="1">
      <c r="B47" s="303"/>
      <c r="C47" s="304"/>
      <c r="D47" s="302" t="s">
        <v>2589</v>
      </c>
      <c r="E47" s="302"/>
      <c r="F47" s="302"/>
      <c r="G47" s="302"/>
      <c r="H47" s="302"/>
      <c r="I47" s="302"/>
      <c r="J47" s="302"/>
      <c r="K47" s="300"/>
    </row>
    <row r="48" s="1" customFormat="1" ht="15" customHeight="1">
      <c r="B48" s="303"/>
      <c r="C48" s="304"/>
      <c r="D48" s="304"/>
      <c r="E48" s="302" t="s">
        <v>2590</v>
      </c>
      <c r="F48" s="302"/>
      <c r="G48" s="302"/>
      <c r="H48" s="302"/>
      <c r="I48" s="302"/>
      <c r="J48" s="302"/>
      <c r="K48" s="300"/>
    </row>
    <row r="49" s="1" customFormat="1" ht="15" customHeight="1">
      <c r="B49" s="303"/>
      <c r="C49" s="304"/>
      <c r="D49" s="304"/>
      <c r="E49" s="302" t="s">
        <v>2591</v>
      </c>
      <c r="F49" s="302"/>
      <c r="G49" s="302"/>
      <c r="H49" s="302"/>
      <c r="I49" s="302"/>
      <c r="J49" s="302"/>
      <c r="K49" s="300"/>
    </row>
    <row r="50" s="1" customFormat="1" ht="15" customHeight="1">
      <c r="B50" s="303"/>
      <c r="C50" s="304"/>
      <c r="D50" s="304"/>
      <c r="E50" s="302" t="s">
        <v>2592</v>
      </c>
      <c r="F50" s="302"/>
      <c r="G50" s="302"/>
      <c r="H50" s="302"/>
      <c r="I50" s="302"/>
      <c r="J50" s="302"/>
      <c r="K50" s="300"/>
    </row>
    <row r="51" s="1" customFormat="1" ht="15" customHeight="1">
      <c r="B51" s="303"/>
      <c r="C51" s="304"/>
      <c r="D51" s="302" t="s">
        <v>2593</v>
      </c>
      <c r="E51" s="302"/>
      <c r="F51" s="302"/>
      <c r="G51" s="302"/>
      <c r="H51" s="302"/>
      <c r="I51" s="302"/>
      <c r="J51" s="302"/>
      <c r="K51" s="300"/>
    </row>
    <row r="52" s="1" customFormat="1" ht="25.5" customHeight="1">
      <c r="B52" s="298"/>
      <c r="C52" s="299" t="s">
        <v>2594</v>
      </c>
      <c r="D52" s="299"/>
      <c r="E52" s="299"/>
      <c r="F52" s="299"/>
      <c r="G52" s="299"/>
      <c r="H52" s="299"/>
      <c r="I52" s="299"/>
      <c r="J52" s="299"/>
      <c r="K52" s="300"/>
    </row>
    <row r="53" s="1" customFormat="1" ht="5.25" customHeight="1">
      <c r="B53" s="298"/>
      <c r="C53" s="301"/>
      <c r="D53" s="301"/>
      <c r="E53" s="301"/>
      <c r="F53" s="301"/>
      <c r="G53" s="301"/>
      <c r="H53" s="301"/>
      <c r="I53" s="301"/>
      <c r="J53" s="301"/>
      <c r="K53" s="300"/>
    </row>
    <row r="54" s="1" customFormat="1" ht="15" customHeight="1">
      <c r="B54" s="298"/>
      <c r="C54" s="302" t="s">
        <v>2595</v>
      </c>
      <c r="D54" s="302"/>
      <c r="E54" s="302"/>
      <c r="F54" s="302"/>
      <c r="G54" s="302"/>
      <c r="H54" s="302"/>
      <c r="I54" s="302"/>
      <c r="J54" s="302"/>
      <c r="K54" s="300"/>
    </row>
    <row r="55" s="1" customFormat="1" ht="15" customHeight="1">
      <c r="B55" s="298"/>
      <c r="C55" s="302" t="s">
        <v>2596</v>
      </c>
      <c r="D55" s="302"/>
      <c r="E55" s="302"/>
      <c r="F55" s="302"/>
      <c r="G55" s="302"/>
      <c r="H55" s="302"/>
      <c r="I55" s="302"/>
      <c r="J55" s="302"/>
      <c r="K55" s="300"/>
    </row>
    <row r="56" s="1" customFormat="1" ht="12.75" customHeight="1">
      <c r="B56" s="298"/>
      <c r="C56" s="302"/>
      <c r="D56" s="302"/>
      <c r="E56" s="302"/>
      <c r="F56" s="302"/>
      <c r="G56" s="302"/>
      <c r="H56" s="302"/>
      <c r="I56" s="302"/>
      <c r="J56" s="302"/>
      <c r="K56" s="300"/>
    </row>
    <row r="57" s="1" customFormat="1" ht="15" customHeight="1">
      <c r="B57" s="298"/>
      <c r="C57" s="302" t="s">
        <v>2597</v>
      </c>
      <c r="D57" s="302"/>
      <c r="E57" s="302"/>
      <c r="F57" s="302"/>
      <c r="G57" s="302"/>
      <c r="H57" s="302"/>
      <c r="I57" s="302"/>
      <c r="J57" s="302"/>
      <c r="K57" s="300"/>
    </row>
    <row r="58" s="1" customFormat="1" ht="15" customHeight="1">
      <c r="B58" s="298"/>
      <c r="C58" s="304"/>
      <c r="D58" s="302" t="s">
        <v>2598</v>
      </c>
      <c r="E58" s="302"/>
      <c r="F58" s="302"/>
      <c r="G58" s="302"/>
      <c r="H58" s="302"/>
      <c r="I58" s="302"/>
      <c r="J58" s="302"/>
      <c r="K58" s="300"/>
    </row>
    <row r="59" s="1" customFormat="1" ht="15" customHeight="1">
      <c r="B59" s="298"/>
      <c r="C59" s="304"/>
      <c r="D59" s="302" t="s">
        <v>2599</v>
      </c>
      <c r="E59" s="302"/>
      <c r="F59" s="302"/>
      <c r="G59" s="302"/>
      <c r="H59" s="302"/>
      <c r="I59" s="302"/>
      <c r="J59" s="302"/>
      <c r="K59" s="300"/>
    </row>
    <row r="60" s="1" customFormat="1" ht="15" customHeight="1">
      <c r="B60" s="298"/>
      <c r="C60" s="304"/>
      <c r="D60" s="302" t="s">
        <v>2600</v>
      </c>
      <c r="E60" s="302"/>
      <c r="F60" s="302"/>
      <c r="G60" s="302"/>
      <c r="H60" s="302"/>
      <c r="I60" s="302"/>
      <c r="J60" s="302"/>
      <c r="K60" s="300"/>
    </row>
    <row r="61" s="1" customFormat="1" ht="15" customHeight="1">
      <c r="B61" s="298"/>
      <c r="C61" s="304"/>
      <c r="D61" s="302" t="s">
        <v>2601</v>
      </c>
      <c r="E61" s="302"/>
      <c r="F61" s="302"/>
      <c r="G61" s="302"/>
      <c r="H61" s="302"/>
      <c r="I61" s="302"/>
      <c r="J61" s="302"/>
      <c r="K61" s="300"/>
    </row>
    <row r="62" s="1" customFormat="1" ht="15" customHeight="1">
      <c r="B62" s="298"/>
      <c r="C62" s="304"/>
      <c r="D62" s="307" t="s">
        <v>2602</v>
      </c>
      <c r="E62" s="307"/>
      <c r="F62" s="307"/>
      <c r="G62" s="307"/>
      <c r="H62" s="307"/>
      <c r="I62" s="307"/>
      <c r="J62" s="307"/>
      <c r="K62" s="300"/>
    </row>
    <row r="63" s="1" customFormat="1" ht="15" customHeight="1">
      <c r="B63" s="298"/>
      <c r="C63" s="304"/>
      <c r="D63" s="302" t="s">
        <v>2603</v>
      </c>
      <c r="E63" s="302"/>
      <c r="F63" s="302"/>
      <c r="G63" s="302"/>
      <c r="H63" s="302"/>
      <c r="I63" s="302"/>
      <c r="J63" s="302"/>
      <c r="K63" s="300"/>
    </row>
    <row r="64" s="1" customFormat="1" ht="12.75" customHeight="1">
      <c r="B64" s="298"/>
      <c r="C64" s="304"/>
      <c r="D64" s="304"/>
      <c r="E64" s="308"/>
      <c r="F64" s="304"/>
      <c r="G64" s="304"/>
      <c r="H64" s="304"/>
      <c r="I64" s="304"/>
      <c r="J64" s="304"/>
      <c r="K64" s="300"/>
    </row>
    <row r="65" s="1" customFormat="1" ht="15" customHeight="1">
      <c r="B65" s="298"/>
      <c r="C65" s="304"/>
      <c r="D65" s="302" t="s">
        <v>2604</v>
      </c>
      <c r="E65" s="302"/>
      <c r="F65" s="302"/>
      <c r="G65" s="302"/>
      <c r="H65" s="302"/>
      <c r="I65" s="302"/>
      <c r="J65" s="302"/>
      <c r="K65" s="300"/>
    </row>
    <row r="66" s="1" customFormat="1" ht="15" customHeight="1">
      <c r="B66" s="298"/>
      <c r="C66" s="304"/>
      <c r="D66" s="307" t="s">
        <v>2605</v>
      </c>
      <c r="E66" s="307"/>
      <c r="F66" s="307"/>
      <c r="G66" s="307"/>
      <c r="H66" s="307"/>
      <c r="I66" s="307"/>
      <c r="J66" s="307"/>
      <c r="K66" s="300"/>
    </row>
    <row r="67" s="1" customFormat="1" ht="15" customHeight="1">
      <c r="B67" s="298"/>
      <c r="C67" s="304"/>
      <c r="D67" s="302" t="s">
        <v>2606</v>
      </c>
      <c r="E67" s="302"/>
      <c r="F67" s="302"/>
      <c r="G67" s="302"/>
      <c r="H67" s="302"/>
      <c r="I67" s="302"/>
      <c r="J67" s="302"/>
      <c r="K67" s="300"/>
    </row>
    <row r="68" s="1" customFormat="1" ht="15" customHeight="1">
      <c r="B68" s="298"/>
      <c r="C68" s="304"/>
      <c r="D68" s="302" t="s">
        <v>2607</v>
      </c>
      <c r="E68" s="302"/>
      <c r="F68" s="302"/>
      <c r="G68" s="302"/>
      <c r="H68" s="302"/>
      <c r="I68" s="302"/>
      <c r="J68" s="302"/>
      <c r="K68" s="300"/>
    </row>
    <row r="69" s="1" customFormat="1" ht="15" customHeight="1">
      <c r="B69" s="298"/>
      <c r="C69" s="304"/>
      <c r="D69" s="302" t="s">
        <v>2608</v>
      </c>
      <c r="E69" s="302"/>
      <c r="F69" s="302"/>
      <c r="G69" s="302"/>
      <c r="H69" s="302"/>
      <c r="I69" s="302"/>
      <c r="J69" s="302"/>
      <c r="K69" s="300"/>
    </row>
    <row r="70" s="1" customFormat="1" ht="15" customHeight="1">
      <c r="B70" s="298"/>
      <c r="C70" s="304"/>
      <c r="D70" s="302" t="s">
        <v>2609</v>
      </c>
      <c r="E70" s="302"/>
      <c r="F70" s="302"/>
      <c r="G70" s="302"/>
      <c r="H70" s="302"/>
      <c r="I70" s="302"/>
      <c r="J70" s="302"/>
      <c r="K70" s="300"/>
    </row>
    <row r="71" s="1" customFormat="1" ht="12.75" customHeight="1">
      <c r="B71" s="309"/>
      <c r="C71" s="310"/>
      <c r="D71" s="310"/>
      <c r="E71" s="310"/>
      <c r="F71" s="310"/>
      <c r="G71" s="310"/>
      <c r="H71" s="310"/>
      <c r="I71" s="310"/>
      <c r="J71" s="310"/>
      <c r="K71" s="311"/>
    </row>
    <row r="72" s="1" customFormat="1" ht="18.75" customHeight="1">
      <c r="B72" s="312"/>
      <c r="C72" s="312"/>
      <c r="D72" s="312"/>
      <c r="E72" s="312"/>
      <c r="F72" s="312"/>
      <c r="G72" s="312"/>
      <c r="H72" s="312"/>
      <c r="I72" s="312"/>
      <c r="J72" s="312"/>
      <c r="K72" s="313"/>
    </row>
    <row r="73" s="1" customFormat="1" ht="18.75" customHeight="1">
      <c r="B73" s="313"/>
      <c r="C73" s="313"/>
      <c r="D73" s="313"/>
      <c r="E73" s="313"/>
      <c r="F73" s="313"/>
      <c r="G73" s="313"/>
      <c r="H73" s="313"/>
      <c r="I73" s="313"/>
      <c r="J73" s="313"/>
      <c r="K73" s="313"/>
    </row>
    <row r="74" s="1" customFormat="1" ht="7.5" customHeight="1">
      <c r="B74" s="314"/>
      <c r="C74" s="315"/>
      <c r="D74" s="315"/>
      <c r="E74" s="315"/>
      <c r="F74" s="315"/>
      <c r="G74" s="315"/>
      <c r="H74" s="315"/>
      <c r="I74" s="315"/>
      <c r="J74" s="315"/>
      <c r="K74" s="316"/>
    </row>
    <row r="75" s="1" customFormat="1" ht="45" customHeight="1">
      <c r="B75" s="317"/>
      <c r="C75" s="318" t="s">
        <v>2610</v>
      </c>
      <c r="D75" s="318"/>
      <c r="E75" s="318"/>
      <c r="F75" s="318"/>
      <c r="G75" s="318"/>
      <c r="H75" s="318"/>
      <c r="I75" s="318"/>
      <c r="J75" s="318"/>
      <c r="K75" s="319"/>
    </row>
    <row r="76" s="1" customFormat="1" ht="17.25" customHeight="1">
      <c r="B76" s="317"/>
      <c r="C76" s="320" t="s">
        <v>2611</v>
      </c>
      <c r="D76" s="320"/>
      <c r="E76" s="320"/>
      <c r="F76" s="320" t="s">
        <v>2612</v>
      </c>
      <c r="G76" s="321"/>
      <c r="H76" s="320" t="s">
        <v>53</v>
      </c>
      <c r="I76" s="320" t="s">
        <v>56</v>
      </c>
      <c r="J76" s="320" t="s">
        <v>2613</v>
      </c>
      <c r="K76" s="319"/>
    </row>
    <row r="77" s="1" customFormat="1" ht="17.25" customHeight="1">
      <c r="B77" s="317"/>
      <c r="C77" s="322" t="s">
        <v>2614</v>
      </c>
      <c r="D77" s="322"/>
      <c r="E77" s="322"/>
      <c r="F77" s="323" t="s">
        <v>2615</v>
      </c>
      <c r="G77" s="324"/>
      <c r="H77" s="322"/>
      <c r="I77" s="322"/>
      <c r="J77" s="322" t="s">
        <v>2616</v>
      </c>
      <c r="K77" s="319"/>
    </row>
    <row r="78" s="1" customFormat="1" ht="5.25" customHeight="1">
      <c r="B78" s="317"/>
      <c r="C78" s="325"/>
      <c r="D78" s="325"/>
      <c r="E78" s="325"/>
      <c r="F78" s="325"/>
      <c r="G78" s="326"/>
      <c r="H78" s="325"/>
      <c r="I78" s="325"/>
      <c r="J78" s="325"/>
      <c r="K78" s="319"/>
    </row>
    <row r="79" s="1" customFormat="1" ht="15" customHeight="1">
      <c r="B79" s="317"/>
      <c r="C79" s="305" t="s">
        <v>52</v>
      </c>
      <c r="D79" s="327"/>
      <c r="E79" s="327"/>
      <c r="F79" s="328" t="s">
        <v>2617</v>
      </c>
      <c r="G79" s="329"/>
      <c r="H79" s="305" t="s">
        <v>2618</v>
      </c>
      <c r="I79" s="305" t="s">
        <v>2619</v>
      </c>
      <c r="J79" s="305">
        <v>20</v>
      </c>
      <c r="K79" s="319"/>
    </row>
    <row r="80" s="1" customFormat="1" ht="15" customHeight="1">
      <c r="B80" s="317"/>
      <c r="C80" s="305" t="s">
        <v>2620</v>
      </c>
      <c r="D80" s="305"/>
      <c r="E80" s="305"/>
      <c r="F80" s="328" t="s">
        <v>2617</v>
      </c>
      <c r="G80" s="329"/>
      <c r="H80" s="305" t="s">
        <v>2621</v>
      </c>
      <c r="I80" s="305" t="s">
        <v>2619</v>
      </c>
      <c r="J80" s="305">
        <v>120</v>
      </c>
      <c r="K80" s="319"/>
    </row>
    <row r="81" s="1" customFormat="1" ht="15" customHeight="1">
      <c r="B81" s="330"/>
      <c r="C81" s="305" t="s">
        <v>2622</v>
      </c>
      <c r="D81" s="305"/>
      <c r="E81" s="305"/>
      <c r="F81" s="328" t="s">
        <v>2623</v>
      </c>
      <c r="G81" s="329"/>
      <c r="H81" s="305" t="s">
        <v>2624</v>
      </c>
      <c r="I81" s="305" t="s">
        <v>2619</v>
      </c>
      <c r="J81" s="305">
        <v>50</v>
      </c>
      <c r="K81" s="319"/>
    </row>
    <row r="82" s="1" customFormat="1" ht="15" customHeight="1">
      <c r="B82" s="330"/>
      <c r="C82" s="305" t="s">
        <v>2625</v>
      </c>
      <c r="D82" s="305"/>
      <c r="E82" s="305"/>
      <c r="F82" s="328" t="s">
        <v>2617</v>
      </c>
      <c r="G82" s="329"/>
      <c r="H82" s="305" t="s">
        <v>2626</v>
      </c>
      <c r="I82" s="305" t="s">
        <v>2627</v>
      </c>
      <c r="J82" s="305"/>
      <c r="K82" s="319"/>
    </row>
    <row r="83" s="1" customFormat="1" ht="15" customHeight="1">
      <c r="B83" s="330"/>
      <c r="C83" s="331" t="s">
        <v>2628</v>
      </c>
      <c r="D83" s="331"/>
      <c r="E83" s="331"/>
      <c r="F83" s="332" t="s">
        <v>2623</v>
      </c>
      <c r="G83" s="331"/>
      <c r="H83" s="331" t="s">
        <v>2629</v>
      </c>
      <c r="I83" s="331" t="s">
        <v>2619</v>
      </c>
      <c r="J83" s="331">
        <v>15</v>
      </c>
      <c r="K83" s="319"/>
    </row>
    <row r="84" s="1" customFormat="1" ht="15" customHeight="1">
      <c r="B84" s="330"/>
      <c r="C84" s="331" t="s">
        <v>2630</v>
      </c>
      <c r="D84" s="331"/>
      <c r="E84" s="331"/>
      <c r="F84" s="332" t="s">
        <v>2623</v>
      </c>
      <c r="G84" s="331"/>
      <c r="H84" s="331" t="s">
        <v>2631</v>
      </c>
      <c r="I84" s="331" t="s">
        <v>2619</v>
      </c>
      <c r="J84" s="331">
        <v>15</v>
      </c>
      <c r="K84" s="319"/>
    </row>
    <row r="85" s="1" customFormat="1" ht="15" customHeight="1">
      <c r="B85" s="330"/>
      <c r="C85" s="331" t="s">
        <v>2632</v>
      </c>
      <c r="D85" s="331"/>
      <c r="E85" s="331"/>
      <c r="F85" s="332" t="s">
        <v>2623</v>
      </c>
      <c r="G85" s="331"/>
      <c r="H85" s="331" t="s">
        <v>2633</v>
      </c>
      <c r="I85" s="331" t="s">
        <v>2619</v>
      </c>
      <c r="J85" s="331">
        <v>20</v>
      </c>
      <c r="K85" s="319"/>
    </row>
    <row r="86" s="1" customFormat="1" ht="15" customHeight="1">
      <c r="B86" s="330"/>
      <c r="C86" s="331" t="s">
        <v>2634</v>
      </c>
      <c r="D86" s="331"/>
      <c r="E86" s="331"/>
      <c r="F86" s="332" t="s">
        <v>2623</v>
      </c>
      <c r="G86" s="331"/>
      <c r="H86" s="331" t="s">
        <v>2635</v>
      </c>
      <c r="I86" s="331" t="s">
        <v>2619</v>
      </c>
      <c r="J86" s="331">
        <v>20</v>
      </c>
      <c r="K86" s="319"/>
    </row>
    <row r="87" s="1" customFormat="1" ht="15" customHeight="1">
      <c r="B87" s="330"/>
      <c r="C87" s="305" t="s">
        <v>2636</v>
      </c>
      <c r="D87" s="305"/>
      <c r="E87" s="305"/>
      <c r="F87" s="328" t="s">
        <v>2623</v>
      </c>
      <c r="G87" s="329"/>
      <c r="H87" s="305" t="s">
        <v>2637</v>
      </c>
      <c r="I87" s="305" t="s">
        <v>2619</v>
      </c>
      <c r="J87" s="305">
        <v>50</v>
      </c>
      <c r="K87" s="319"/>
    </row>
    <row r="88" s="1" customFormat="1" ht="15" customHeight="1">
      <c r="B88" s="330"/>
      <c r="C88" s="305" t="s">
        <v>2638</v>
      </c>
      <c r="D88" s="305"/>
      <c r="E88" s="305"/>
      <c r="F88" s="328" t="s">
        <v>2623</v>
      </c>
      <c r="G88" s="329"/>
      <c r="H88" s="305" t="s">
        <v>2639</v>
      </c>
      <c r="I88" s="305" t="s">
        <v>2619</v>
      </c>
      <c r="J88" s="305">
        <v>20</v>
      </c>
      <c r="K88" s="319"/>
    </row>
    <row r="89" s="1" customFormat="1" ht="15" customHeight="1">
      <c r="B89" s="330"/>
      <c r="C89" s="305" t="s">
        <v>2640</v>
      </c>
      <c r="D89" s="305"/>
      <c r="E89" s="305"/>
      <c r="F89" s="328" t="s">
        <v>2623</v>
      </c>
      <c r="G89" s="329"/>
      <c r="H89" s="305" t="s">
        <v>2641</v>
      </c>
      <c r="I89" s="305" t="s">
        <v>2619</v>
      </c>
      <c r="J89" s="305">
        <v>20</v>
      </c>
      <c r="K89" s="319"/>
    </row>
    <row r="90" s="1" customFormat="1" ht="15" customHeight="1">
      <c r="B90" s="330"/>
      <c r="C90" s="305" t="s">
        <v>2642</v>
      </c>
      <c r="D90" s="305"/>
      <c r="E90" s="305"/>
      <c r="F90" s="328" t="s">
        <v>2623</v>
      </c>
      <c r="G90" s="329"/>
      <c r="H90" s="305" t="s">
        <v>2643</v>
      </c>
      <c r="I90" s="305" t="s">
        <v>2619</v>
      </c>
      <c r="J90" s="305">
        <v>50</v>
      </c>
      <c r="K90" s="319"/>
    </row>
    <row r="91" s="1" customFormat="1" ht="15" customHeight="1">
      <c r="B91" s="330"/>
      <c r="C91" s="305" t="s">
        <v>2644</v>
      </c>
      <c r="D91" s="305"/>
      <c r="E91" s="305"/>
      <c r="F91" s="328" t="s">
        <v>2623</v>
      </c>
      <c r="G91" s="329"/>
      <c r="H91" s="305" t="s">
        <v>2644</v>
      </c>
      <c r="I91" s="305" t="s">
        <v>2619</v>
      </c>
      <c r="J91" s="305">
        <v>50</v>
      </c>
      <c r="K91" s="319"/>
    </row>
    <row r="92" s="1" customFormat="1" ht="15" customHeight="1">
      <c r="B92" s="330"/>
      <c r="C92" s="305" t="s">
        <v>2645</v>
      </c>
      <c r="D92" s="305"/>
      <c r="E92" s="305"/>
      <c r="F92" s="328" t="s">
        <v>2623</v>
      </c>
      <c r="G92" s="329"/>
      <c r="H92" s="305" t="s">
        <v>2646</v>
      </c>
      <c r="I92" s="305" t="s">
        <v>2619</v>
      </c>
      <c r="J92" s="305">
        <v>255</v>
      </c>
      <c r="K92" s="319"/>
    </row>
    <row r="93" s="1" customFormat="1" ht="15" customHeight="1">
      <c r="B93" s="330"/>
      <c r="C93" s="305" t="s">
        <v>2647</v>
      </c>
      <c r="D93" s="305"/>
      <c r="E93" s="305"/>
      <c r="F93" s="328" t="s">
        <v>2617</v>
      </c>
      <c r="G93" s="329"/>
      <c r="H93" s="305" t="s">
        <v>2648</v>
      </c>
      <c r="I93" s="305" t="s">
        <v>2649</v>
      </c>
      <c r="J93" s="305"/>
      <c r="K93" s="319"/>
    </row>
    <row r="94" s="1" customFormat="1" ht="15" customHeight="1">
      <c r="B94" s="330"/>
      <c r="C94" s="305" t="s">
        <v>2650</v>
      </c>
      <c r="D94" s="305"/>
      <c r="E94" s="305"/>
      <c r="F94" s="328" t="s">
        <v>2617</v>
      </c>
      <c r="G94" s="329"/>
      <c r="H94" s="305" t="s">
        <v>2651</v>
      </c>
      <c r="I94" s="305" t="s">
        <v>2652</v>
      </c>
      <c r="J94" s="305"/>
      <c r="K94" s="319"/>
    </row>
    <row r="95" s="1" customFormat="1" ht="15" customHeight="1">
      <c r="B95" s="330"/>
      <c r="C95" s="305" t="s">
        <v>2653</v>
      </c>
      <c r="D95" s="305"/>
      <c r="E95" s="305"/>
      <c r="F95" s="328" t="s">
        <v>2617</v>
      </c>
      <c r="G95" s="329"/>
      <c r="H95" s="305" t="s">
        <v>2653</v>
      </c>
      <c r="I95" s="305" t="s">
        <v>2652</v>
      </c>
      <c r="J95" s="305"/>
      <c r="K95" s="319"/>
    </row>
    <row r="96" s="1" customFormat="1" ht="15" customHeight="1">
      <c r="B96" s="330"/>
      <c r="C96" s="305" t="s">
        <v>37</v>
      </c>
      <c r="D96" s="305"/>
      <c r="E96" s="305"/>
      <c r="F96" s="328" t="s">
        <v>2617</v>
      </c>
      <c r="G96" s="329"/>
      <c r="H96" s="305" t="s">
        <v>2654</v>
      </c>
      <c r="I96" s="305" t="s">
        <v>2652</v>
      </c>
      <c r="J96" s="305"/>
      <c r="K96" s="319"/>
    </row>
    <row r="97" s="1" customFormat="1" ht="15" customHeight="1">
      <c r="B97" s="330"/>
      <c r="C97" s="305" t="s">
        <v>47</v>
      </c>
      <c r="D97" s="305"/>
      <c r="E97" s="305"/>
      <c r="F97" s="328" t="s">
        <v>2617</v>
      </c>
      <c r="G97" s="329"/>
      <c r="H97" s="305" t="s">
        <v>2655</v>
      </c>
      <c r="I97" s="305" t="s">
        <v>2652</v>
      </c>
      <c r="J97" s="305"/>
      <c r="K97" s="319"/>
    </row>
    <row r="98" s="1" customFormat="1" ht="15" customHeight="1">
      <c r="B98" s="333"/>
      <c r="C98" s="334"/>
      <c r="D98" s="334"/>
      <c r="E98" s="334"/>
      <c r="F98" s="334"/>
      <c r="G98" s="334"/>
      <c r="H98" s="334"/>
      <c r="I98" s="334"/>
      <c r="J98" s="334"/>
      <c r="K98" s="335"/>
    </row>
    <row r="99" s="1" customFormat="1" ht="18.75" customHeight="1">
      <c r="B99" s="336"/>
      <c r="C99" s="337"/>
      <c r="D99" s="337"/>
      <c r="E99" s="337"/>
      <c r="F99" s="337"/>
      <c r="G99" s="337"/>
      <c r="H99" s="337"/>
      <c r="I99" s="337"/>
      <c r="J99" s="337"/>
      <c r="K99" s="336"/>
    </row>
    <row r="100" s="1" customFormat="1" ht="18.75" customHeight="1">
      <c r="B100" s="313"/>
      <c r="C100" s="313"/>
      <c r="D100" s="313"/>
      <c r="E100" s="313"/>
      <c r="F100" s="313"/>
      <c r="G100" s="313"/>
      <c r="H100" s="313"/>
      <c r="I100" s="313"/>
      <c r="J100" s="313"/>
      <c r="K100" s="313"/>
    </row>
    <row r="101" s="1" customFormat="1" ht="7.5" customHeight="1">
      <c r="B101" s="314"/>
      <c r="C101" s="315"/>
      <c r="D101" s="315"/>
      <c r="E101" s="315"/>
      <c r="F101" s="315"/>
      <c r="G101" s="315"/>
      <c r="H101" s="315"/>
      <c r="I101" s="315"/>
      <c r="J101" s="315"/>
      <c r="K101" s="316"/>
    </row>
    <row r="102" s="1" customFormat="1" ht="45" customHeight="1">
      <c r="B102" s="317"/>
      <c r="C102" s="318" t="s">
        <v>2656</v>
      </c>
      <c r="D102" s="318"/>
      <c r="E102" s="318"/>
      <c r="F102" s="318"/>
      <c r="G102" s="318"/>
      <c r="H102" s="318"/>
      <c r="I102" s="318"/>
      <c r="J102" s="318"/>
      <c r="K102" s="319"/>
    </row>
    <row r="103" s="1" customFormat="1" ht="17.25" customHeight="1">
      <c r="B103" s="317"/>
      <c r="C103" s="320" t="s">
        <v>2611</v>
      </c>
      <c r="D103" s="320"/>
      <c r="E103" s="320"/>
      <c r="F103" s="320" t="s">
        <v>2612</v>
      </c>
      <c r="G103" s="321"/>
      <c r="H103" s="320" t="s">
        <v>53</v>
      </c>
      <c r="I103" s="320" t="s">
        <v>56</v>
      </c>
      <c r="J103" s="320" t="s">
        <v>2613</v>
      </c>
      <c r="K103" s="319"/>
    </row>
    <row r="104" s="1" customFormat="1" ht="17.25" customHeight="1">
      <c r="B104" s="317"/>
      <c r="C104" s="322" t="s">
        <v>2614</v>
      </c>
      <c r="D104" s="322"/>
      <c r="E104" s="322"/>
      <c r="F104" s="323" t="s">
        <v>2615</v>
      </c>
      <c r="G104" s="324"/>
      <c r="H104" s="322"/>
      <c r="I104" s="322"/>
      <c r="J104" s="322" t="s">
        <v>2616</v>
      </c>
      <c r="K104" s="319"/>
    </row>
    <row r="105" s="1" customFormat="1" ht="5.25" customHeight="1">
      <c r="B105" s="317"/>
      <c r="C105" s="320"/>
      <c r="D105" s="320"/>
      <c r="E105" s="320"/>
      <c r="F105" s="320"/>
      <c r="G105" s="338"/>
      <c r="H105" s="320"/>
      <c r="I105" s="320"/>
      <c r="J105" s="320"/>
      <c r="K105" s="319"/>
    </row>
    <row r="106" s="1" customFormat="1" ht="15" customHeight="1">
      <c r="B106" s="317"/>
      <c r="C106" s="305" t="s">
        <v>52</v>
      </c>
      <c r="D106" s="327"/>
      <c r="E106" s="327"/>
      <c r="F106" s="328" t="s">
        <v>2617</v>
      </c>
      <c r="G106" s="305"/>
      <c r="H106" s="305" t="s">
        <v>2657</v>
      </c>
      <c r="I106" s="305" t="s">
        <v>2619</v>
      </c>
      <c r="J106" s="305">
        <v>20</v>
      </c>
      <c r="K106" s="319"/>
    </row>
    <row r="107" s="1" customFormat="1" ht="15" customHeight="1">
      <c r="B107" s="317"/>
      <c r="C107" s="305" t="s">
        <v>2620</v>
      </c>
      <c r="D107" s="305"/>
      <c r="E107" s="305"/>
      <c r="F107" s="328" t="s">
        <v>2617</v>
      </c>
      <c r="G107" s="305"/>
      <c r="H107" s="305" t="s">
        <v>2657</v>
      </c>
      <c r="I107" s="305" t="s">
        <v>2619</v>
      </c>
      <c r="J107" s="305">
        <v>120</v>
      </c>
      <c r="K107" s="319"/>
    </row>
    <row r="108" s="1" customFormat="1" ht="15" customHeight="1">
      <c r="B108" s="330"/>
      <c r="C108" s="305" t="s">
        <v>2622</v>
      </c>
      <c r="D108" s="305"/>
      <c r="E108" s="305"/>
      <c r="F108" s="328" t="s">
        <v>2623</v>
      </c>
      <c r="G108" s="305"/>
      <c r="H108" s="305" t="s">
        <v>2657</v>
      </c>
      <c r="I108" s="305" t="s">
        <v>2619</v>
      </c>
      <c r="J108" s="305">
        <v>50</v>
      </c>
      <c r="K108" s="319"/>
    </row>
    <row r="109" s="1" customFormat="1" ht="15" customHeight="1">
      <c r="B109" s="330"/>
      <c r="C109" s="305" t="s">
        <v>2625</v>
      </c>
      <c r="D109" s="305"/>
      <c r="E109" s="305"/>
      <c r="F109" s="328" t="s">
        <v>2617</v>
      </c>
      <c r="G109" s="305"/>
      <c r="H109" s="305" t="s">
        <v>2657</v>
      </c>
      <c r="I109" s="305" t="s">
        <v>2627</v>
      </c>
      <c r="J109" s="305"/>
      <c r="K109" s="319"/>
    </row>
    <row r="110" s="1" customFormat="1" ht="15" customHeight="1">
      <c r="B110" s="330"/>
      <c r="C110" s="305" t="s">
        <v>2636</v>
      </c>
      <c r="D110" s="305"/>
      <c r="E110" s="305"/>
      <c r="F110" s="328" t="s">
        <v>2623</v>
      </c>
      <c r="G110" s="305"/>
      <c r="H110" s="305" t="s">
        <v>2657</v>
      </c>
      <c r="I110" s="305" t="s">
        <v>2619</v>
      </c>
      <c r="J110" s="305">
        <v>50</v>
      </c>
      <c r="K110" s="319"/>
    </row>
    <row r="111" s="1" customFormat="1" ht="15" customHeight="1">
      <c r="B111" s="330"/>
      <c r="C111" s="305" t="s">
        <v>2644</v>
      </c>
      <c r="D111" s="305"/>
      <c r="E111" s="305"/>
      <c r="F111" s="328" t="s">
        <v>2623</v>
      </c>
      <c r="G111" s="305"/>
      <c r="H111" s="305" t="s">
        <v>2657</v>
      </c>
      <c r="I111" s="305" t="s">
        <v>2619</v>
      </c>
      <c r="J111" s="305">
        <v>50</v>
      </c>
      <c r="K111" s="319"/>
    </row>
    <row r="112" s="1" customFormat="1" ht="15" customHeight="1">
      <c r="B112" s="330"/>
      <c r="C112" s="305" t="s">
        <v>2642</v>
      </c>
      <c r="D112" s="305"/>
      <c r="E112" s="305"/>
      <c r="F112" s="328" t="s">
        <v>2623</v>
      </c>
      <c r="G112" s="305"/>
      <c r="H112" s="305" t="s">
        <v>2657</v>
      </c>
      <c r="I112" s="305" t="s">
        <v>2619</v>
      </c>
      <c r="J112" s="305">
        <v>50</v>
      </c>
      <c r="K112" s="319"/>
    </row>
    <row r="113" s="1" customFormat="1" ht="15" customHeight="1">
      <c r="B113" s="330"/>
      <c r="C113" s="305" t="s">
        <v>52</v>
      </c>
      <c r="D113" s="305"/>
      <c r="E113" s="305"/>
      <c r="F113" s="328" t="s">
        <v>2617</v>
      </c>
      <c r="G113" s="305"/>
      <c r="H113" s="305" t="s">
        <v>2658</v>
      </c>
      <c r="I113" s="305" t="s">
        <v>2619</v>
      </c>
      <c r="J113" s="305">
        <v>20</v>
      </c>
      <c r="K113" s="319"/>
    </row>
    <row r="114" s="1" customFormat="1" ht="15" customHeight="1">
      <c r="B114" s="330"/>
      <c r="C114" s="305" t="s">
        <v>2659</v>
      </c>
      <c r="D114" s="305"/>
      <c r="E114" s="305"/>
      <c r="F114" s="328" t="s">
        <v>2617</v>
      </c>
      <c r="G114" s="305"/>
      <c r="H114" s="305" t="s">
        <v>2660</v>
      </c>
      <c r="I114" s="305" t="s">
        <v>2619</v>
      </c>
      <c r="J114" s="305">
        <v>120</v>
      </c>
      <c r="K114" s="319"/>
    </row>
    <row r="115" s="1" customFormat="1" ht="15" customHeight="1">
      <c r="B115" s="330"/>
      <c r="C115" s="305" t="s">
        <v>37</v>
      </c>
      <c r="D115" s="305"/>
      <c r="E115" s="305"/>
      <c r="F115" s="328" t="s">
        <v>2617</v>
      </c>
      <c r="G115" s="305"/>
      <c r="H115" s="305" t="s">
        <v>2661</v>
      </c>
      <c r="I115" s="305" t="s">
        <v>2652</v>
      </c>
      <c r="J115" s="305"/>
      <c r="K115" s="319"/>
    </row>
    <row r="116" s="1" customFormat="1" ht="15" customHeight="1">
      <c r="B116" s="330"/>
      <c r="C116" s="305" t="s">
        <v>47</v>
      </c>
      <c r="D116" s="305"/>
      <c r="E116" s="305"/>
      <c r="F116" s="328" t="s">
        <v>2617</v>
      </c>
      <c r="G116" s="305"/>
      <c r="H116" s="305" t="s">
        <v>2662</v>
      </c>
      <c r="I116" s="305" t="s">
        <v>2652</v>
      </c>
      <c r="J116" s="305"/>
      <c r="K116" s="319"/>
    </row>
    <row r="117" s="1" customFormat="1" ht="15" customHeight="1">
      <c r="B117" s="330"/>
      <c r="C117" s="305" t="s">
        <v>56</v>
      </c>
      <c r="D117" s="305"/>
      <c r="E117" s="305"/>
      <c r="F117" s="328" t="s">
        <v>2617</v>
      </c>
      <c r="G117" s="305"/>
      <c r="H117" s="305" t="s">
        <v>2663</v>
      </c>
      <c r="I117" s="305" t="s">
        <v>2664</v>
      </c>
      <c r="J117" s="305"/>
      <c r="K117" s="319"/>
    </row>
    <row r="118" s="1" customFormat="1" ht="15" customHeight="1">
      <c r="B118" s="333"/>
      <c r="C118" s="339"/>
      <c r="D118" s="339"/>
      <c r="E118" s="339"/>
      <c r="F118" s="339"/>
      <c r="G118" s="339"/>
      <c r="H118" s="339"/>
      <c r="I118" s="339"/>
      <c r="J118" s="339"/>
      <c r="K118" s="335"/>
    </row>
    <row r="119" s="1" customFormat="1" ht="18.75" customHeight="1">
      <c r="B119" s="340"/>
      <c r="C119" s="341"/>
      <c r="D119" s="341"/>
      <c r="E119" s="341"/>
      <c r="F119" s="342"/>
      <c r="G119" s="341"/>
      <c r="H119" s="341"/>
      <c r="I119" s="341"/>
      <c r="J119" s="341"/>
      <c r="K119" s="340"/>
    </row>
    <row r="120" s="1" customFormat="1" ht="18.75" customHeight="1">
      <c r="B120" s="313"/>
      <c r="C120" s="313"/>
      <c r="D120" s="313"/>
      <c r="E120" s="313"/>
      <c r="F120" s="313"/>
      <c r="G120" s="313"/>
      <c r="H120" s="313"/>
      <c r="I120" s="313"/>
      <c r="J120" s="313"/>
      <c r="K120" s="313"/>
    </row>
    <row r="121" s="1" customFormat="1" ht="7.5" customHeight="1">
      <c r="B121" s="343"/>
      <c r="C121" s="344"/>
      <c r="D121" s="344"/>
      <c r="E121" s="344"/>
      <c r="F121" s="344"/>
      <c r="G121" s="344"/>
      <c r="H121" s="344"/>
      <c r="I121" s="344"/>
      <c r="J121" s="344"/>
      <c r="K121" s="345"/>
    </row>
    <row r="122" s="1" customFormat="1" ht="45" customHeight="1">
      <c r="B122" s="346"/>
      <c r="C122" s="296" t="s">
        <v>2665</v>
      </c>
      <c r="D122" s="296"/>
      <c r="E122" s="296"/>
      <c r="F122" s="296"/>
      <c r="G122" s="296"/>
      <c r="H122" s="296"/>
      <c r="I122" s="296"/>
      <c r="J122" s="296"/>
      <c r="K122" s="347"/>
    </row>
    <row r="123" s="1" customFormat="1" ht="17.25" customHeight="1">
      <c r="B123" s="348"/>
      <c r="C123" s="320" t="s">
        <v>2611</v>
      </c>
      <c r="D123" s="320"/>
      <c r="E123" s="320"/>
      <c r="F123" s="320" t="s">
        <v>2612</v>
      </c>
      <c r="G123" s="321"/>
      <c r="H123" s="320" t="s">
        <v>53</v>
      </c>
      <c r="I123" s="320" t="s">
        <v>56</v>
      </c>
      <c r="J123" s="320" t="s">
        <v>2613</v>
      </c>
      <c r="K123" s="349"/>
    </row>
    <row r="124" s="1" customFormat="1" ht="17.25" customHeight="1">
      <c r="B124" s="348"/>
      <c r="C124" s="322" t="s">
        <v>2614</v>
      </c>
      <c r="D124" s="322"/>
      <c r="E124" s="322"/>
      <c r="F124" s="323" t="s">
        <v>2615</v>
      </c>
      <c r="G124" s="324"/>
      <c r="H124" s="322"/>
      <c r="I124" s="322"/>
      <c r="J124" s="322" t="s">
        <v>2616</v>
      </c>
      <c r="K124" s="349"/>
    </row>
    <row r="125" s="1" customFormat="1" ht="5.25" customHeight="1">
      <c r="B125" s="350"/>
      <c r="C125" s="325"/>
      <c r="D125" s="325"/>
      <c r="E125" s="325"/>
      <c r="F125" s="325"/>
      <c r="G125" s="351"/>
      <c r="H125" s="325"/>
      <c r="I125" s="325"/>
      <c r="J125" s="325"/>
      <c r="K125" s="352"/>
    </row>
    <row r="126" s="1" customFormat="1" ht="15" customHeight="1">
      <c r="B126" s="350"/>
      <c r="C126" s="305" t="s">
        <v>2620</v>
      </c>
      <c r="D126" s="327"/>
      <c r="E126" s="327"/>
      <c r="F126" s="328" t="s">
        <v>2617</v>
      </c>
      <c r="G126" s="305"/>
      <c r="H126" s="305" t="s">
        <v>2657</v>
      </c>
      <c r="I126" s="305" t="s">
        <v>2619</v>
      </c>
      <c r="J126" s="305">
        <v>120</v>
      </c>
      <c r="K126" s="353"/>
    </row>
    <row r="127" s="1" customFormat="1" ht="15" customHeight="1">
      <c r="B127" s="350"/>
      <c r="C127" s="305" t="s">
        <v>2666</v>
      </c>
      <c r="D127" s="305"/>
      <c r="E127" s="305"/>
      <c r="F127" s="328" t="s">
        <v>2617</v>
      </c>
      <c r="G127" s="305"/>
      <c r="H127" s="305" t="s">
        <v>2667</v>
      </c>
      <c r="I127" s="305" t="s">
        <v>2619</v>
      </c>
      <c r="J127" s="305" t="s">
        <v>2668</v>
      </c>
      <c r="K127" s="353"/>
    </row>
    <row r="128" s="1" customFormat="1" ht="15" customHeight="1">
      <c r="B128" s="350"/>
      <c r="C128" s="305" t="s">
        <v>2565</v>
      </c>
      <c r="D128" s="305"/>
      <c r="E128" s="305"/>
      <c r="F128" s="328" t="s">
        <v>2617</v>
      </c>
      <c r="G128" s="305"/>
      <c r="H128" s="305" t="s">
        <v>2669</v>
      </c>
      <c r="I128" s="305" t="s">
        <v>2619</v>
      </c>
      <c r="J128" s="305" t="s">
        <v>2668</v>
      </c>
      <c r="K128" s="353"/>
    </row>
    <row r="129" s="1" customFormat="1" ht="15" customHeight="1">
      <c r="B129" s="350"/>
      <c r="C129" s="305" t="s">
        <v>2628</v>
      </c>
      <c r="D129" s="305"/>
      <c r="E129" s="305"/>
      <c r="F129" s="328" t="s">
        <v>2623</v>
      </c>
      <c r="G129" s="305"/>
      <c r="H129" s="305" t="s">
        <v>2629</v>
      </c>
      <c r="I129" s="305" t="s">
        <v>2619</v>
      </c>
      <c r="J129" s="305">
        <v>15</v>
      </c>
      <c r="K129" s="353"/>
    </row>
    <row r="130" s="1" customFormat="1" ht="15" customHeight="1">
      <c r="B130" s="350"/>
      <c r="C130" s="331" t="s">
        <v>2630</v>
      </c>
      <c r="D130" s="331"/>
      <c r="E130" s="331"/>
      <c r="F130" s="332" t="s">
        <v>2623</v>
      </c>
      <c r="G130" s="331"/>
      <c r="H130" s="331" t="s">
        <v>2631</v>
      </c>
      <c r="I130" s="331" t="s">
        <v>2619</v>
      </c>
      <c r="J130" s="331">
        <v>15</v>
      </c>
      <c r="K130" s="353"/>
    </row>
    <row r="131" s="1" customFormat="1" ht="15" customHeight="1">
      <c r="B131" s="350"/>
      <c r="C131" s="331" t="s">
        <v>2632</v>
      </c>
      <c r="D131" s="331"/>
      <c r="E131" s="331"/>
      <c r="F131" s="332" t="s">
        <v>2623</v>
      </c>
      <c r="G131" s="331"/>
      <c r="H131" s="331" t="s">
        <v>2633</v>
      </c>
      <c r="I131" s="331" t="s">
        <v>2619</v>
      </c>
      <c r="J131" s="331">
        <v>20</v>
      </c>
      <c r="K131" s="353"/>
    </row>
    <row r="132" s="1" customFormat="1" ht="15" customHeight="1">
      <c r="B132" s="350"/>
      <c r="C132" s="331" t="s">
        <v>2634</v>
      </c>
      <c r="D132" s="331"/>
      <c r="E132" s="331"/>
      <c r="F132" s="332" t="s">
        <v>2623</v>
      </c>
      <c r="G132" s="331"/>
      <c r="H132" s="331" t="s">
        <v>2635</v>
      </c>
      <c r="I132" s="331" t="s">
        <v>2619</v>
      </c>
      <c r="J132" s="331">
        <v>20</v>
      </c>
      <c r="K132" s="353"/>
    </row>
    <row r="133" s="1" customFormat="1" ht="15" customHeight="1">
      <c r="B133" s="350"/>
      <c r="C133" s="305" t="s">
        <v>2622</v>
      </c>
      <c r="D133" s="305"/>
      <c r="E133" s="305"/>
      <c r="F133" s="328" t="s">
        <v>2623</v>
      </c>
      <c r="G133" s="305"/>
      <c r="H133" s="305" t="s">
        <v>2657</v>
      </c>
      <c r="I133" s="305" t="s">
        <v>2619</v>
      </c>
      <c r="J133" s="305">
        <v>50</v>
      </c>
      <c r="K133" s="353"/>
    </row>
    <row r="134" s="1" customFormat="1" ht="15" customHeight="1">
      <c r="B134" s="350"/>
      <c r="C134" s="305" t="s">
        <v>2636</v>
      </c>
      <c r="D134" s="305"/>
      <c r="E134" s="305"/>
      <c r="F134" s="328" t="s">
        <v>2623</v>
      </c>
      <c r="G134" s="305"/>
      <c r="H134" s="305" t="s">
        <v>2657</v>
      </c>
      <c r="I134" s="305" t="s">
        <v>2619</v>
      </c>
      <c r="J134" s="305">
        <v>50</v>
      </c>
      <c r="K134" s="353"/>
    </row>
    <row r="135" s="1" customFormat="1" ht="15" customHeight="1">
      <c r="B135" s="350"/>
      <c r="C135" s="305" t="s">
        <v>2642</v>
      </c>
      <c r="D135" s="305"/>
      <c r="E135" s="305"/>
      <c r="F135" s="328" t="s">
        <v>2623</v>
      </c>
      <c r="G135" s="305"/>
      <c r="H135" s="305" t="s">
        <v>2657</v>
      </c>
      <c r="I135" s="305" t="s">
        <v>2619</v>
      </c>
      <c r="J135" s="305">
        <v>50</v>
      </c>
      <c r="K135" s="353"/>
    </row>
    <row r="136" s="1" customFormat="1" ht="15" customHeight="1">
      <c r="B136" s="350"/>
      <c r="C136" s="305" t="s">
        <v>2644</v>
      </c>
      <c r="D136" s="305"/>
      <c r="E136" s="305"/>
      <c r="F136" s="328" t="s">
        <v>2623</v>
      </c>
      <c r="G136" s="305"/>
      <c r="H136" s="305" t="s">
        <v>2657</v>
      </c>
      <c r="I136" s="305" t="s">
        <v>2619</v>
      </c>
      <c r="J136" s="305">
        <v>50</v>
      </c>
      <c r="K136" s="353"/>
    </row>
    <row r="137" s="1" customFormat="1" ht="15" customHeight="1">
      <c r="B137" s="350"/>
      <c r="C137" s="305" t="s">
        <v>2645</v>
      </c>
      <c r="D137" s="305"/>
      <c r="E137" s="305"/>
      <c r="F137" s="328" t="s">
        <v>2623</v>
      </c>
      <c r="G137" s="305"/>
      <c r="H137" s="305" t="s">
        <v>2670</v>
      </c>
      <c r="I137" s="305" t="s">
        <v>2619</v>
      </c>
      <c r="J137" s="305">
        <v>255</v>
      </c>
      <c r="K137" s="353"/>
    </row>
    <row r="138" s="1" customFormat="1" ht="15" customHeight="1">
      <c r="B138" s="350"/>
      <c r="C138" s="305" t="s">
        <v>2647</v>
      </c>
      <c r="D138" s="305"/>
      <c r="E138" s="305"/>
      <c r="F138" s="328" t="s">
        <v>2617</v>
      </c>
      <c r="G138" s="305"/>
      <c r="H138" s="305" t="s">
        <v>2671</v>
      </c>
      <c r="I138" s="305" t="s">
        <v>2649</v>
      </c>
      <c r="J138" s="305"/>
      <c r="K138" s="353"/>
    </row>
    <row r="139" s="1" customFormat="1" ht="15" customHeight="1">
      <c r="B139" s="350"/>
      <c r="C139" s="305" t="s">
        <v>2650</v>
      </c>
      <c r="D139" s="305"/>
      <c r="E139" s="305"/>
      <c r="F139" s="328" t="s">
        <v>2617</v>
      </c>
      <c r="G139" s="305"/>
      <c r="H139" s="305" t="s">
        <v>2672</v>
      </c>
      <c r="I139" s="305" t="s">
        <v>2652</v>
      </c>
      <c r="J139" s="305"/>
      <c r="K139" s="353"/>
    </row>
    <row r="140" s="1" customFormat="1" ht="15" customHeight="1">
      <c r="B140" s="350"/>
      <c r="C140" s="305" t="s">
        <v>2653</v>
      </c>
      <c r="D140" s="305"/>
      <c r="E140" s="305"/>
      <c r="F140" s="328" t="s">
        <v>2617</v>
      </c>
      <c r="G140" s="305"/>
      <c r="H140" s="305" t="s">
        <v>2653</v>
      </c>
      <c r="I140" s="305" t="s">
        <v>2652</v>
      </c>
      <c r="J140" s="305"/>
      <c r="K140" s="353"/>
    </row>
    <row r="141" s="1" customFormat="1" ht="15" customHeight="1">
      <c r="B141" s="350"/>
      <c r="C141" s="305" t="s">
        <v>37</v>
      </c>
      <c r="D141" s="305"/>
      <c r="E141" s="305"/>
      <c r="F141" s="328" t="s">
        <v>2617</v>
      </c>
      <c r="G141" s="305"/>
      <c r="H141" s="305" t="s">
        <v>2673</v>
      </c>
      <c r="I141" s="305" t="s">
        <v>2652</v>
      </c>
      <c r="J141" s="305"/>
      <c r="K141" s="353"/>
    </row>
    <row r="142" s="1" customFormat="1" ht="15" customHeight="1">
      <c r="B142" s="350"/>
      <c r="C142" s="305" t="s">
        <v>2674</v>
      </c>
      <c r="D142" s="305"/>
      <c r="E142" s="305"/>
      <c r="F142" s="328" t="s">
        <v>2617</v>
      </c>
      <c r="G142" s="305"/>
      <c r="H142" s="305" t="s">
        <v>2675</v>
      </c>
      <c r="I142" s="305" t="s">
        <v>2652</v>
      </c>
      <c r="J142" s="305"/>
      <c r="K142" s="353"/>
    </row>
    <row r="143" s="1" customFormat="1" ht="15" customHeight="1">
      <c r="B143" s="354"/>
      <c r="C143" s="355"/>
      <c r="D143" s="355"/>
      <c r="E143" s="355"/>
      <c r="F143" s="355"/>
      <c r="G143" s="355"/>
      <c r="H143" s="355"/>
      <c r="I143" s="355"/>
      <c r="J143" s="355"/>
      <c r="K143" s="356"/>
    </row>
    <row r="144" s="1" customFormat="1" ht="18.75" customHeight="1">
      <c r="B144" s="341"/>
      <c r="C144" s="341"/>
      <c r="D144" s="341"/>
      <c r="E144" s="341"/>
      <c r="F144" s="342"/>
      <c r="G144" s="341"/>
      <c r="H144" s="341"/>
      <c r="I144" s="341"/>
      <c r="J144" s="341"/>
      <c r="K144" s="341"/>
    </row>
    <row r="145" s="1" customFormat="1" ht="18.75" customHeight="1">
      <c r="B145" s="313"/>
      <c r="C145" s="313"/>
      <c r="D145" s="313"/>
      <c r="E145" s="313"/>
      <c r="F145" s="313"/>
      <c r="G145" s="313"/>
      <c r="H145" s="313"/>
      <c r="I145" s="313"/>
      <c r="J145" s="313"/>
      <c r="K145" s="313"/>
    </row>
    <row r="146" s="1" customFormat="1" ht="7.5" customHeight="1">
      <c r="B146" s="314"/>
      <c r="C146" s="315"/>
      <c r="D146" s="315"/>
      <c r="E146" s="315"/>
      <c r="F146" s="315"/>
      <c r="G146" s="315"/>
      <c r="H146" s="315"/>
      <c r="I146" s="315"/>
      <c r="J146" s="315"/>
      <c r="K146" s="316"/>
    </row>
    <row r="147" s="1" customFormat="1" ht="45" customHeight="1">
      <c r="B147" s="317"/>
      <c r="C147" s="318" t="s">
        <v>2676</v>
      </c>
      <c r="D147" s="318"/>
      <c r="E147" s="318"/>
      <c r="F147" s="318"/>
      <c r="G147" s="318"/>
      <c r="H147" s="318"/>
      <c r="I147" s="318"/>
      <c r="J147" s="318"/>
      <c r="K147" s="319"/>
    </row>
    <row r="148" s="1" customFormat="1" ht="17.25" customHeight="1">
      <c r="B148" s="317"/>
      <c r="C148" s="320" t="s">
        <v>2611</v>
      </c>
      <c r="D148" s="320"/>
      <c r="E148" s="320"/>
      <c r="F148" s="320" t="s">
        <v>2612</v>
      </c>
      <c r="G148" s="321"/>
      <c r="H148" s="320" t="s">
        <v>53</v>
      </c>
      <c r="I148" s="320" t="s">
        <v>56</v>
      </c>
      <c r="J148" s="320" t="s">
        <v>2613</v>
      </c>
      <c r="K148" s="319"/>
    </row>
    <row r="149" s="1" customFormat="1" ht="17.25" customHeight="1">
      <c r="B149" s="317"/>
      <c r="C149" s="322" t="s">
        <v>2614</v>
      </c>
      <c r="D149" s="322"/>
      <c r="E149" s="322"/>
      <c r="F149" s="323" t="s">
        <v>2615</v>
      </c>
      <c r="G149" s="324"/>
      <c r="H149" s="322"/>
      <c r="I149" s="322"/>
      <c r="J149" s="322" t="s">
        <v>2616</v>
      </c>
      <c r="K149" s="319"/>
    </row>
    <row r="150" s="1" customFormat="1" ht="5.25" customHeight="1">
      <c r="B150" s="330"/>
      <c r="C150" s="325"/>
      <c r="D150" s="325"/>
      <c r="E150" s="325"/>
      <c r="F150" s="325"/>
      <c r="G150" s="326"/>
      <c r="H150" s="325"/>
      <c r="I150" s="325"/>
      <c r="J150" s="325"/>
      <c r="K150" s="353"/>
    </row>
    <row r="151" s="1" customFormat="1" ht="15" customHeight="1">
      <c r="B151" s="330"/>
      <c r="C151" s="357" t="s">
        <v>2620</v>
      </c>
      <c r="D151" s="305"/>
      <c r="E151" s="305"/>
      <c r="F151" s="358" t="s">
        <v>2617</v>
      </c>
      <c r="G151" s="305"/>
      <c r="H151" s="357" t="s">
        <v>2657</v>
      </c>
      <c r="I151" s="357" t="s">
        <v>2619</v>
      </c>
      <c r="J151" s="357">
        <v>120</v>
      </c>
      <c r="K151" s="353"/>
    </row>
    <row r="152" s="1" customFormat="1" ht="15" customHeight="1">
      <c r="B152" s="330"/>
      <c r="C152" s="357" t="s">
        <v>2666</v>
      </c>
      <c r="D152" s="305"/>
      <c r="E152" s="305"/>
      <c r="F152" s="358" t="s">
        <v>2617</v>
      </c>
      <c r="G152" s="305"/>
      <c r="H152" s="357" t="s">
        <v>2677</v>
      </c>
      <c r="I152" s="357" t="s">
        <v>2619</v>
      </c>
      <c r="J152" s="357" t="s">
        <v>2668</v>
      </c>
      <c r="K152" s="353"/>
    </row>
    <row r="153" s="1" customFormat="1" ht="15" customHeight="1">
      <c r="B153" s="330"/>
      <c r="C153" s="357" t="s">
        <v>2565</v>
      </c>
      <c r="D153" s="305"/>
      <c r="E153" s="305"/>
      <c r="F153" s="358" t="s">
        <v>2617</v>
      </c>
      <c r="G153" s="305"/>
      <c r="H153" s="357" t="s">
        <v>2678</v>
      </c>
      <c r="I153" s="357" t="s">
        <v>2619</v>
      </c>
      <c r="J153" s="357" t="s">
        <v>2668</v>
      </c>
      <c r="K153" s="353"/>
    </row>
    <row r="154" s="1" customFormat="1" ht="15" customHeight="1">
      <c r="B154" s="330"/>
      <c r="C154" s="357" t="s">
        <v>2622</v>
      </c>
      <c r="D154" s="305"/>
      <c r="E154" s="305"/>
      <c r="F154" s="358" t="s">
        <v>2623</v>
      </c>
      <c r="G154" s="305"/>
      <c r="H154" s="357" t="s">
        <v>2657</v>
      </c>
      <c r="I154" s="357" t="s">
        <v>2619</v>
      </c>
      <c r="J154" s="357">
        <v>50</v>
      </c>
      <c r="K154" s="353"/>
    </row>
    <row r="155" s="1" customFormat="1" ht="15" customHeight="1">
      <c r="B155" s="330"/>
      <c r="C155" s="357" t="s">
        <v>2625</v>
      </c>
      <c r="D155" s="305"/>
      <c r="E155" s="305"/>
      <c r="F155" s="358" t="s">
        <v>2617</v>
      </c>
      <c r="G155" s="305"/>
      <c r="H155" s="357" t="s">
        <v>2657</v>
      </c>
      <c r="I155" s="357" t="s">
        <v>2627</v>
      </c>
      <c r="J155" s="357"/>
      <c r="K155" s="353"/>
    </row>
    <row r="156" s="1" customFormat="1" ht="15" customHeight="1">
      <c r="B156" s="330"/>
      <c r="C156" s="357" t="s">
        <v>2636</v>
      </c>
      <c r="D156" s="305"/>
      <c r="E156" s="305"/>
      <c r="F156" s="358" t="s">
        <v>2623</v>
      </c>
      <c r="G156" s="305"/>
      <c r="H156" s="357" t="s">
        <v>2657</v>
      </c>
      <c r="I156" s="357" t="s">
        <v>2619</v>
      </c>
      <c r="J156" s="357">
        <v>50</v>
      </c>
      <c r="K156" s="353"/>
    </row>
    <row r="157" s="1" customFormat="1" ht="15" customHeight="1">
      <c r="B157" s="330"/>
      <c r="C157" s="357" t="s">
        <v>2644</v>
      </c>
      <c r="D157" s="305"/>
      <c r="E157" s="305"/>
      <c r="F157" s="358" t="s">
        <v>2623</v>
      </c>
      <c r="G157" s="305"/>
      <c r="H157" s="357" t="s">
        <v>2657</v>
      </c>
      <c r="I157" s="357" t="s">
        <v>2619</v>
      </c>
      <c r="J157" s="357">
        <v>50</v>
      </c>
      <c r="K157" s="353"/>
    </row>
    <row r="158" s="1" customFormat="1" ht="15" customHeight="1">
      <c r="B158" s="330"/>
      <c r="C158" s="357" t="s">
        <v>2642</v>
      </c>
      <c r="D158" s="305"/>
      <c r="E158" s="305"/>
      <c r="F158" s="358" t="s">
        <v>2623</v>
      </c>
      <c r="G158" s="305"/>
      <c r="H158" s="357" t="s">
        <v>2657</v>
      </c>
      <c r="I158" s="357" t="s">
        <v>2619</v>
      </c>
      <c r="J158" s="357">
        <v>50</v>
      </c>
      <c r="K158" s="353"/>
    </row>
    <row r="159" s="1" customFormat="1" ht="15" customHeight="1">
      <c r="B159" s="330"/>
      <c r="C159" s="357" t="s">
        <v>102</v>
      </c>
      <c r="D159" s="305"/>
      <c r="E159" s="305"/>
      <c r="F159" s="358" t="s">
        <v>2617</v>
      </c>
      <c r="G159" s="305"/>
      <c r="H159" s="357" t="s">
        <v>2679</v>
      </c>
      <c r="I159" s="357" t="s">
        <v>2619</v>
      </c>
      <c r="J159" s="357" t="s">
        <v>2680</v>
      </c>
      <c r="K159" s="353"/>
    </row>
    <row r="160" s="1" customFormat="1" ht="15" customHeight="1">
      <c r="B160" s="330"/>
      <c r="C160" s="357" t="s">
        <v>2681</v>
      </c>
      <c r="D160" s="305"/>
      <c r="E160" s="305"/>
      <c r="F160" s="358" t="s">
        <v>2617</v>
      </c>
      <c r="G160" s="305"/>
      <c r="H160" s="357" t="s">
        <v>2682</v>
      </c>
      <c r="I160" s="357" t="s">
        <v>2652</v>
      </c>
      <c r="J160" s="357"/>
      <c r="K160" s="353"/>
    </row>
    <row r="161" s="1" customFormat="1" ht="15" customHeight="1">
      <c r="B161" s="359"/>
      <c r="C161" s="339"/>
      <c r="D161" s="339"/>
      <c r="E161" s="339"/>
      <c r="F161" s="339"/>
      <c r="G161" s="339"/>
      <c r="H161" s="339"/>
      <c r="I161" s="339"/>
      <c r="J161" s="339"/>
      <c r="K161" s="360"/>
    </row>
    <row r="162" s="1" customFormat="1" ht="18.75" customHeight="1">
      <c r="B162" s="341"/>
      <c r="C162" s="351"/>
      <c r="D162" s="351"/>
      <c r="E162" s="351"/>
      <c r="F162" s="361"/>
      <c r="G162" s="351"/>
      <c r="H162" s="351"/>
      <c r="I162" s="351"/>
      <c r="J162" s="351"/>
      <c r="K162" s="341"/>
    </row>
    <row r="163" s="1" customFormat="1" ht="18.75" customHeight="1">
      <c r="B163" s="313"/>
      <c r="C163" s="313"/>
      <c r="D163" s="313"/>
      <c r="E163" s="313"/>
      <c r="F163" s="313"/>
      <c r="G163" s="313"/>
      <c r="H163" s="313"/>
      <c r="I163" s="313"/>
      <c r="J163" s="313"/>
      <c r="K163" s="313"/>
    </row>
    <row r="164" s="1" customFormat="1" ht="7.5" customHeight="1">
      <c r="B164" s="292"/>
      <c r="C164" s="293"/>
      <c r="D164" s="293"/>
      <c r="E164" s="293"/>
      <c r="F164" s="293"/>
      <c r="G164" s="293"/>
      <c r="H164" s="293"/>
      <c r="I164" s="293"/>
      <c r="J164" s="293"/>
      <c r="K164" s="294"/>
    </row>
    <row r="165" s="1" customFormat="1" ht="45" customHeight="1">
      <c r="B165" s="295"/>
      <c r="C165" s="296" t="s">
        <v>2683</v>
      </c>
      <c r="D165" s="296"/>
      <c r="E165" s="296"/>
      <c r="F165" s="296"/>
      <c r="G165" s="296"/>
      <c r="H165" s="296"/>
      <c r="I165" s="296"/>
      <c r="J165" s="296"/>
      <c r="K165" s="297"/>
    </row>
    <row r="166" s="1" customFormat="1" ht="17.25" customHeight="1">
      <c r="B166" s="295"/>
      <c r="C166" s="320" t="s">
        <v>2611</v>
      </c>
      <c r="D166" s="320"/>
      <c r="E166" s="320"/>
      <c r="F166" s="320" t="s">
        <v>2612</v>
      </c>
      <c r="G166" s="362"/>
      <c r="H166" s="363" t="s">
        <v>53</v>
      </c>
      <c r="I166" s="363" t="s">
        <v>56</v>
      </c>
      <c r="J166" s="320" t="s">
        <v>2613</v>
      </c>
      <c r="K166" s="297"/>
    </row>
    <row r="167" s="1" customFormat="1" ht="17.25" customHeight="1">
      <c r="B167" s="298"/>
      <c r="C167" s="322" t="s">
        <v>2614</v>
      </c>
      <c r="D167" s="322"/>
      <c r="E167" s="322"/>
      <c r="F167" s="323" t="s">
        <v>2615</v>
      </c>
      <c r="G167" s="364"/>
      <c r="H167" s="365"/>
      <c r="I167" s="365"/>
      <c r="J167" s="322" t="s">
        <v>2616</v>
      </c>
      <c r="K167" s="300"/>
    </row>
    <row r="168" s="1" customFormat="1" ht="5.25" customHeight="1">
      <c r="B168" s="330"/>
      <c r="C168" s="325"/>
      <c r="D168" s="325"/>
      <c r="E168" s="325"/>
      <c r="F168" s="325"/>
      <c r="G168" s="326"/>
      <c r="H168" s="325"/>
      <c r="I168" s="325"/>
      <c r="J168" s="325"/>
      <c r="K168" s="353"/>
    </row>
    <row r="169" s="1" customFormat="1" ht="15" customHeight="1">
      <c r="B169" s="330"/>
      <c r="C169" s="305" t="s">
        <v>2620</v>
      </c>
      <c r="D169" s="305"/>
      <c r="E169" s="305"/>
      <c r="F169" s="328" t="s">
        <v>2617</v>
      </c>
      <c r="G169" s="305"/>
      <c r="H169" s="305" t="s">
        <v>2657</v>
      </c>
      <c r="I169" s="305" t="s">
        <v>2619</v>
      </c>
      <c r="J169" s="305">
        <v>120</v>
      </c>
      <c r="K169" s="353"/>
    </row>
    <row r="170" s="1" customFormat="1" ht="15" customHeight="1">
      <c r="B170" s="330"/>
      <c r="C170" s="305" t="s">
        <v>2666</v>
      </c>
      <c r="D170" s="305"/>
      <c r="E170" s="305"/>
      <c r="F170" s="328" t="s">
        <v>2617</v>
      </c>
      <c r="G170" s="305"/>
      <c r="H170" s="305" t="s">
        <v>2667</v>
      </c>
      <c r="I170" s="305" t="s">
        <v>2619</v>
      </c>
      <c r="J170" s="305" t="s">
        <v>2668</v>
      </c>
      <c r="K170" s="353"/>
    </row>
    <row r="171" s="1" customFormat="1" ht="15" customHeight="1">
      <c r="B171" s="330"/>
      <c r="C171" s="305" t="s">
        <v>2565</v>
      </c>
      <c r="D171" s="305"/>
      <c r="E171" s="305"/>
      <c r="F171" s="328" t="s">
        <v>2617</v>
      </c>
      <c r="G171" s="305"/>
      <c r="H171" s="305" t="s">
        <v>2684</v>
      </c>
      <c r="I171" s="305" t="s">
        <v>2619</v>
      </c>
      <c r="J171" s="305" t="s">
        <v>2668</v>
      </c>
      <c r="K171" s="353"/>
    </row>
    <row r="172" s="1" customFormat="1" ht="15" customHeight="1">
      <c r="B172" s="330"/>
      <c r="C172" s="305" t="s">
        <v>2622</v>
      </c>
      <c r="D172" s="305"/>
      <c r="E172" s="305"/>
      <c r="F172" s="328" t="s">
        <v>2623</v>
      </c>
      <c r="G172" s="305"/>
      <c r="H172" s="305" t="s">
        <v>2684</v>
      </c>
      <c r="I172" s="305" t="s">
        <v>2619</v>
      </c>
      <c r="J172" s="305">
        <v>50</v>
      </c>
      <c r="K172" s="353"/>
    </row>
    <row r="173" s="1" customFormat="1" ht="15" customHeight="1">
      <c r="B173" s="330"/>
      <c r="C173" s="305" t="s">
        <v>2625</v>
      </c>
      <c r="D173" s="305"/>
      <c r="E173" s="305"/>
      <c r="F173" s="328" t="s">
        <v>2617</v>
      </c>
      <c r="G173" s="305"/>
      <c r="H173" s="305" t="s">
        <v>2684</v>
      </c>
      <c r="I173" s="305" t="s">
        <v>2627</v>
      </c>
      <c r="J173" s="305"/>
      <c r="K173" s="353"/>
    </row>
    <row r="174" s="1" customFormat="1" ht="15" customHeight="1">
      <c r="B174" s="330"/>
      <c r="C174" s="305" t="s">
        <v>2636</v>
      </c>
      <c r="D174" s="305"/>
      <c r="E174" s="305"/>
      <c r="F174" s="328" t="s">
        <v>2623</v>
      </c>
      <c r="G174" s="305"/>
      <c r="H174" s="305" t="s">
        <v>2684</v>
      </c>
      <c r="I174" s="305" t="s">
        <v>2619</v>
      </c>
      <c r="J174" s="305">
        <v>50</v>
      </c>
      <c r="K174" s="353"/>
    </row>
    <row r="175" s="1" customFormat="1" ht="15" customHeight="1">
      <c r="B175" s="330"/>
      <c r="C175" s="305" t="s">
        <v>2644</v>
      </c>
      <c r="D175" s="305"/>
      <c r="E175" s="305"/>
      <c r="F175" s="328" t="s">
        <v>2623</v>
      </c>
      <c r="G175" s="305"/>
      <c r="H175" s="305" t="s">
        <v>2684</v>
      </c>
      <c r="I175" s="305" t="s">
        <v>2619</v>
      </c>
      <c r="J175" s="305">
        <v>50</v>
      </c>
      <c r="K175" s="353"/>
    </row>
    <row r="176" s="1" customFormat="1" ht="15" customHeight="1">
      <c r="B176" s="330"/>
      <c r="C176" s="305" t="s">
        <v>2642</v>
      </c>
      <c r="D176" s="305"/>
      <c r="E176" s="305"/>
      <c r="F176" s="328" t="s">
        <v>2623</v>
      </c>
      <c r="G176" s="305"/>
      <c r="H176" s="305" t="s">
        <v>2684</v>
      </c>
      <c r="I176" s="305" t="s">
        <v>2619</v>
      </c>
      <c r="J176" s="305">
        <v>50</v>
      </c>
      <c r="K176" s="353"/>
    </row>
    <row r="177" s="1" customFormat="1" ht="15" customHeight="1">
      <c r="B177" s="330"/>
      <c r="C177" s="305" t="s">
        <v>138</v>
      </c>
      <c r="D177" s="305"/>
      <c r="E177" s="305"/>
      <c r="F177" s="328" t="s">
        <v>2617</v>
      </c>
      <c r="G177" s="305"/>
      <c r="H177" s="305" t="s">
        <v>2685</v>
      </c>
      <c r="I177" s="305" t="s">
        <v>2686</v>
      </c>
      <c r="J177" s="305"/>
      <c r="K177" s="353"/>
    </row>
    <row r="178" s="1" customFormat="1" ht="15" customHeight="1">
      <c r="B178" s="330"/>
      <c r="C178" s="305" t="s">
        <v>56</v>
      </c>
      <c r="D178" s="305"/>
      <c r="E178" s="305"/>
      <c r="F178" s="328" t="s">
        <v>2617</v>
      </c>
      <c r="G178" s="305"/>
      <c r="H178" s="305" t="s">
        <v>2687</v>
      </c>
      <c r="I178" s="305" t="s">
        <v>2688</v>
      </c>
      <c r="J178" s="305">
        <v>1</v>
      </c>
      <c r="K178" s="353"/>
    </row>
    <row r="179" s="1" customFormat="1" ht="15" customHeight="1">
      <c r="B179" s="330"/>
      <c r="C179" s="305" t="s">
        <v>52</v>
      </c>
      <c r="D179" s="305"/>
      <c r="E179" s="305"/>
      <c r="F179" s="328" t="s">
        <v>2617</v>
      </c>
      <c r="G179" s="305"/>
      <c r="H179" s="305" t="s">
        <v>2689</v>
      </c>
      <c r="I179" s="305" t="s">
        <v>2619</v>
      </c>
      <c r="J179" s="305">
        <v>20</v>
      </c>
      <c r="K179" s="353"/>
    </row>
    <row r="180" s="1" customFormat="1" ht="15" customHeight="1">
      <c r="B180" s="330"/>
      <c r="C180" s="305" t="s">
        <v>53</v>
      </c>
      <c r="D180" s="305"/>
      <c r="E180" s="305"/>
      <c r="F180" s="328" t="s">
        <v>2617</v>
      </c>
      <c r="G180" s="305"/>
      <c r="H180" s="305" t="s">
        <v>2690</v>
      </c>
      <c r="I180" s="305" t="s">
        <v>2619</v>
      </c>
      <c r="J180" s="305">
        <v>255</v>
      </c>
      <c r="K180" s="353"/>
    </row>
    <row r="181" s="1" customFormat="1" ht="15" customHeight="1">
      <c r="B181" s="330"/>
      <c r="C181" s="305" t="s">
        <v>139</v>
      </c>
      <c r="D181" s="305"/>
      <c r="E181" s="305"/>
      <c r="F181" s="328" t="s">
        <v>2617</v>
      </c>
      <c r="G181" s="305"/>
      <c r="H181" s="305" t="s">
        <v>2581</v>
      </c>
      <c r="I181" s="305" t="s">
        <v>2619</v>
      </c>
      <c r="J181" s="305">
        <v>10</v>
      </c>
      <c r="K181" s="353"/>
    </row>
    <row r="182" s="1" customFormat="1" ht="15" customHeight="1">
      <c r="B182" s="330"/>
      <c r="C182" s="305" t="s">
        <v>140</v>
      </c>
      <c r="D182" s="305"/>
      <c r="E182" s="305"/>
      <c r="F182" s="328" t="s">
        <v>2617</v>
      </c>
      <c r="G182" s="305"/>
      <c r="H182" s="305" t="s">
        <v>2691</v>
      </c>
      <c r="I182" s="305" t="s">
        <v>2652</v>
      </c>
      <c r="J182" s="305"/>
      <c r="K182" s="353"/>
    </row>
    <row r="183" s="1" customFormat="1" ht="15" customHeight="1">
      <c r="B183" s="330"/>
      <c r="C183" s="305" t="s">
        <v>2692</v>
      </c>
      <c r="D183" s="305"/>
      <c r="E183" s="305"/>
      <c r="F183" s="328" t="s">
        <v>2617</v>
      </c>
      <c r="G183" s="305"/>
      <c r="H183" s="305" t="s">
        <v>2693</v>
      </c>
      <c r="I183" s="305" t="s">
        <v>2652</v>
      </c>
      <c r="J183" s="305"/>
      <c r="K183" s="353"/>
    </row>
    <row r="184" s="1" customFormat="1" ht="15" customHeight="1">
      <c r="B184" s="330"/>
      <c r="C184" s="305" t="s">
        <v>2681</v>
      </c>
      <c r="D184" s="305"/>
      <c r="E184" s="305"/>
      <c r="F184" s="328" t="s">
        <v>2617</v>
      </c>
      <c r="G184" s="305"/>
      <c r="H184" s="305" t="s">
        <v>2694</v>
      </c>
      <c r="I184" s="305" t="s">
        <v>2652</v>
      </c>
      <c r="J184" s="305"/>
      <c r="K184" s="353"/>
    </row>
    <row r="185" s="1" customFormat="1" ht="15" customHeight="1">
      <c r="B185" s="330"/>
      <c r="C185" s="305" t="s">
        <v>142</v>
      </c>
      <c r="D185" s="305"/>
      <c r="E185" s="305"/>
      <c r="F185" s="328" t="s">
        <v>2623</v>
      </c>
      <c r="G185" s="305"/>
      <c r="H185" s="305" t="s">
        <v>2695</v>
      </c>
      <c r="I185" s="305" t="s">
        <v>2619</v>
      </c>
      <c r="J185" s="305">
        <v>50</v>
      </c>
      <c r="K185" s="353"/>
    </row>
    <row r="186" s="1" customFormat="1" ht="15" customHeight="1">
      <c r="B186" s="330"/>
      <c r="C186" s="305" t="s">
        <v>2696</v>
      </c>
      <c r="D186" s="305"/>
      <c r="E186" s="305"/>
      <c r="F186" s="328" t="s">
        <v>2623</v>
      </c>
      <c r="G186" s="305"/>
      <c r="H186" s="305" t="s">
        <v>2697</v>
      </c>
      <c r="I186" s="305" t="s">
        <v>2698</v>
      </c>
      <c r="J186" s="305"/>
      <c r="K186" s="353"/>
    </row>
    <row r="187" s="1" customFormat="1" ht="15" customHeight="1">
      <c r="B187" s="330"/>
      <c r="C187" s="305" t="s">
        <v>2699</v>
      </c>
      <c r="D187" s="305"/>
      <c r="E187" s="305"/>
      <c r="F187" s="328" t="s">
        <v>2623</v>
      </c>
      <c r="G187" s="305"/>
      <c r="H187" s="305" t="s">
        <v>2700</v>
      </c>
      <c r="I187" s="305" t="s">
        <v>2698</v>
      </c>
      <c r="J187" s="305"/>
      <c r="K187" s="353"/>
    </row>
    <row r="188" s="1" customFormat="1" ht="15" customHeight="1">
      <c r="B188" s="330"/>
      <c r="C188" s="305" t="s">
        <v>2701</v>
      </c>
      <c r="D188" s="305"/>
      <c r="E188" s="305"/>
      <c r="F188" s="328" t="s">
        <v>2623</v>
      </c>
      <c r="G188" s="305"/>
      <c r="H188" s="305" t="s">
        <v>2702</v>
      </c>
      <c r="I188" s="305" t="s">
        <v>2698</v>
      </c>
      <c r="J188" s="305"/>
      <c r="K188" s="353"/>
    </row>
    <row r="189" s="1" customFormat="1" ht="15" customHeight="1">
      <c r="B189" s="330"/>
      <c r="C189" s="366" t="s">
        <v>2703</v>
      </c>
      <c r="D189" s="305"/>
      <c r="E189" s="305"/>
      <c r="F189" s="328" t="s">
        <v>2623</v>
      </c>
      <c r="G189" s="305"/>
      <c r="H189" s="305" t="s">
        <v>2704</v>
      </c>
      <c r="I189" s="305" t="s">
        <v>2705</v>
      </c>
      <c r="J189" s="367" t="s">
        <v>2706</v>
      </c>
      <c r="K189" s="353"/>
    </row>
    <row r="190" s="1" customFormat="1" ht="15" customHeight="1">
      <c r="B190" s="330"/>
      <c r="C190" s="366" t="s">
        <v>41</v>
      </c>
      <c r="D190" s="305"/>
      <c r="E190" s="305"/>
      <c r="F190" s="328" t="s">
        <v>2617</v>
      </c>
      <c r="G190" s="305"/>
      <c r="H190" s="302" t="s">
        <v>2707</v>
      </c>
      <c r="I190" s="305" t="s">
        <v>2708</v>
      </c>
      <c r="J190" s="305"/>
      <c r="K190" s="353"/>
    </row>
    <row r="191" s="1" customFormat="1" ht="15" customHeight="1">
      <c r="B191" s="330"/>
      <c r="C191" s="366" t="s">
        <v>2709</v>
      </c>
      <c r="D191" s="305"/>
      <c r="E191" s="305"/>
      <c r="F191" s="328" t="s">
        <v>2617</v>
      </c>
      <c r="G191" s="305"/>
      <c r="H191" s="305" t="s">
        <v>2710</v>
      </c>
      <c r="I191" s="305" t="s">
        <v>2652</v>
      </c>
      <c r="J191" s="305"/>
      <c r="K191" s="353"/>
    </row>
    <row r="192" s="1" customFormat="1" ht="15" customHeight="1">
      <c r="B192" s="330"/>
      <c r="C192" s="366" t="s">
        <v>2711</v>
      </c>
      <c r="D192" s="305"/>
      <c r="E192" s="305"/>
      <c r="F192" s="328" t="s">
        <v>2617</v>
      </c>
      <c r="G192" s="305"/>
      <c r="H192" s="305" t="s">
        <v>2712</v>
      </c>
      <c r="I192" s="305" t="s">
        <v>2652</v>
      </c>
      <c r="J192" s="305"/>
      <c r="K192" s="353"/>
    </row>
    <row r="193" s="1" customFormat="1" ht="15" customHeight="1">
      <c r="B193" s="330"/>
      <c r="C193" s="366" t="s">
        <v>2713</v>
      </c>
      <c r="D193" s="305"/>
      <c r="E193" s="305"/>
      <c r="F193" s="328" t="s">
        <v>2623</v>
      </c>
      <c r="G193" s="305"/>
      <c r="H193" s="305" t="s">
        <v>2714</v>
      </c>
      <c r="I193" s="305" t="s">
        <v>2652</v>
      </c>
      <c r="J193" s="305"/>
      <c r="K193" s="353"/>
    </row>
    <row r="194" s="1" customFormat="1" ht="15" customHeight="1">
      <c r="B194" s="359"/>
      <c r="C194" s="368"/>
      <c r="D194" s="339"/>
      <c r="E194" s="339"/>
      <c r="F194" s="339"/>
      <c r="G194" s="339"/>
      <c r="H194" s="339"/>
      <c r="I194" s="339"/>
      <c r="J194" s="339"/>
      <c r="K194" s="360"/>
    </row>
    <row r="195" s="1" customFormat="1" ht="18.75" customHeight="1">
      <c r="B195" s="341"/>
      <c r="C195" s="351"/>
      <c r="D195" s="351"/>
      <c r="E195" s="351"/>
      <c r="F195" s="361"/>
      <c r="G195" s="351"/>
      <c r="H195" s="351"/>
      <c r="I195" s="351"/>
      <c r="J195" s="351"/>
      <c r="K195" s="341"/>
    </row>
    <row r="196" s="1" customFormat="1" ht="18.75" customHeight="1">
      <c r="B196" s="341"/>
      <c r="C196" s="351"/>
      <c r="D196" s="351"/>
      <c r="E196" s="351"/>
      <c r="F196" s="361"/>
      <c r="G196" s="351"/>
      <c r="H196" s="351"/>
      <c r="I196" s="351"/>
      <c r="J196" s="351"/>
      <c r="K196" s="341"/>
    </row>
    <row r="197" s="1" customFormat="1" ht="18.75" customHeight="1">
      <c r="B197" s="313"/>
      <c r="C197" s="313"/>
      <c r="D197" s="313"/>
      <c r="E197" s="313"/>
      <c r="F197" s="313"/>
      <c r="G197" s="313"/>
      <c r="H197" s="313"/>
      <c r="I197" s="313"/>
      <c r="J197" s="313"/>
      <c r="K197" s="313"/>
    </row>
    <row r="198" s="1" customFormat="1" ht="13.5">
      <c r="B198" s="292"/>
      <c r="C198" s="293"/>
      <c r="D198" s="293"/>
      <c r="E198" s="293"/>
      <c r="F198" s="293"/>
      <c r="G198" s="293"/>
      <c r="H198" s="293"/>
      <c r="I198" s="293"/>
      <c r="J198" s="293"/>
      <c r="K198" s="294"/>
    </row>
    <row r="199" s="1" customFormat="1" ht="21">
      <c r="B199" s="295"/>
      <c r="C199" s="296" t="s">
        <v>2715</v>
      </c>
      <c r="D199" s="296"/>
      <c r="E199" s="296"/>
      <c r="F199" s="296"/>
      <c r="G199" s="296"/>
      <c r="H199" s="296"/>
      <c r="I199" s="296"/>
      <c r="J199" s="296"/>
      <c r="K199" s="297"/>
    </row>
    <row r="200" s="1" customFormat="1" ht="25.5" customHeight="1">
      <c r="B200" s="295"/>
      <c r="C200" s="369" t="s">
        <v>2716</v>
      </c>
      <c r="D200" s="369"/>
      <c r="E200" s="369"/>
      <c r="F200" s="369" t="s">
        <v>2717</v>
      </c>
      <c r="G200" s="370"/>
      <c r="H200" s="369" t="s">
        <v>2718</v>
      </c>
      <c r="I200" s="369"/>
      <c r="J200" s="369"/>
      <c r="K200" s="297"/>
    </row>
    <row r="201" s="1" customFormat="1" ht="5.25" customHeight="1">
      <c r="B201" s="330"/>
      <c r="C201" s="325"/>
      <c r="D201" s="325"/>
      <c r="E201" s="325"/>
      <c r="F201" s="325"/>
      <c r="G201" s="351"/>
      <c r="H201" s="325"/>
      <c r="I201" s="325"/>
      <c r="J201" s="325"/>
      <c r="K201" s="353"/>
    </row>
    <row r="202" s="1" customFormat="1" ht="15" customHeight="1">
      <c r="B202" s="330"/>
      <c r="C202" s="305" t="s">
        <v>2708</v>
      </c>
      <c r="D202" s="305"/>
      <c r="E202" s="305"/>
      <c r="F202" s="328" t="s">
        <v>42</v>
      </c>
      <c r="G202" s="305"/>
      <c r="H202" s="305" t="s">
        <v>2719</v>
      </c>
      <c r="I202" s="305"/>
      <c r="J202" s="305"/>
      <c r="K202" s="353"/>
    </row>
    <row r="203" s="1" customFormat="1" ht="15" customHeight="1">
      <c r="B203" s="330"/>
      <c r="C203" s="305"/>
      <c r="D203" s="305"/>
      <c r="E203" s="305"/>
      <c r="F203" s="328" t="s">
        <v>43</v>
      </c>
      <c r="G203" s="305"/>
      <c r="H203" s="305" t="s">
        <v>2720</v>
      </c>
      <c r="I203" s="305"/>
      <c r="J203" s="305"/>
      <c r="K203" s="353"/>
    </row>
    <row r="204" s="1" customFormat="1" ht="15" customHeight="1">
      <c r="B204" s="330"/>
      <c r="C204" s="305"/>
      <c r="D204" s="305"/>
      <c r="E204" s="305"/>
      <c r="F204" s="328" t="s">
        <v>46</v>
      </c>
      <c r="G204" s="305"/>
      <c r="H204" s="305" t="s">
        <v>2721</v>
      </c>
      <c r="I204" s="305"/>
      <c r="J204" s="305"/>
      <c r="K204" s="353"/>
    </row>
    <row r="205" s="1" customFormat="1" ht="15" customHeight="1">
      <c r="B205" s="330"/>
      <c r="C205" s="305"/>
      <c r="D205" s="305"/>
      <c r="E205" s="305"/>
      <c r="F205" s="328" t="s">
        <v>44</v>
      </c>
      <c r="G205" s="305"/>
      <c r="H205" s="305" t="s">
        <v>2722</v>
      </c>
      <c r="I205" s="305"/>
      <c r="J205" s="305"/>
      <c r="K205" s="353"/>
    </row>
    <row r="206" s="1" customFormat="1" ht="15" customHeight="1">
      <c r="B206" s="330"/>
      <c r="C206" s="305"/>
      <c r="D206" s="305"/>
      <c r="E206" s="305"/>
      <c r="F206" s="328" t="s">
        <v>45</v>
      </c>
      <c r="G206" s="305"/>
      <c r="H206" s="305" t="s">
        <v>2723</v>
      </c>
      <c r="I206" s="305"/>
      <c r="J206" s="305"/>
      <c r="K206" s="353"/>
    </row>
    <row r="207" s="1" customFormat="1" ht="15" customHeight="1">
      <c r="B207" s="330"/>
      <c r="C207" s="305"/>
      <c r="D207" s="305"/>
      <c r="E207" s="305"/>
      <c r="F207" s="328"/>
      <c r="G207" s="305"/>
      <c r="H207" s="305"/>
      <c r="I207" s="305"/>
      <c r="J207" s="305"/>
      <c r="K207" s="353"/>
    </row>
    <row r="208" s="1" customFormat="1" ht="15" customHeight="1">
      <c r="B208" s="330"/>
      <c r="C208" s="305" t="s">
        <v>2664</v>
      </c>
      <c r="D208" s="305"/>
      <c r="E208" s="305"/>
      <c r="F208" s="328" t="s">
        <v>78</v>
      </c>
      <c r="G208" s="305"/>
      <c r="H208" s="305" t="s">
        <v>2724</v>
      </c>
      <c r="I208" s="305"/>
      <c r="J208" s="305"/>
      <c r="K208" s="353"/>
    </row>
    <row r="209" s="1" customFormat="1" ht="15" customHeight="1">
      <c r="B209" s="330"/>
      <c r="C209" s="305"/>
      <c r="D209" s="305"/>
      <c r="E209" s="305"/>
      <c r="F209" s="328" t="s">
        <v>2561</v>
      </c>
      <c r="G209" s="305"/>
      <c r="H209" s="305" t="s">
        <v>2562</v>
      </c>
      <c r="I209" s="305"/>
      <c r="J209" s="305"/>
      <c r="K209" s="353"/>
    </row>
    <row r="210" s="1" customFormat="1" ht="15" customHeight="1">
      <c r="B210" s="330"/>
      <c r="C210" s="305"/>
      <c r="D210" s="305"/>
      <c r="E210" s="305"/>
      <c r="F210" s="328" t="s">
        <v>2559</v>
      </c>
      <c r="G210" s="305"/>
      <c r="H210" s="305" t="s">
        <v>2725</v>
      </c>
      <c r="I210" s="305"/>
      <c r="J210" s="305"/>
      <c r="K210" s="353"/>
    </row>
    <row r="211" s="1" customFormat="1" ht="15" customHeight="1">
      <c r="B211" s="371"/>
      <c r="C211" s="305"/>
      <c r="D211" s="305"/>
      <c r="E211" s="305"/>
      <c r="F211" s="328" t="s">
        <v>2563</v>
      </c>
      <c r="G211" s="366"/>
      <c r="H211" s="357" t="s">
        <v>2564</v>
      </c>
      <c r="I211" s="357"/>
      <c r="J211" s="357"/>
      <c r="K211" s="372"/>
    </row>
    <row r="212" s="1" customFormat="1" ht="15" customHeight="1">
      <c r="B212" s="371"/>
      <c r="C212" s="305"/>
      <c r="D212" s="305"/>
      <c r="E212" s="305"/>
      <c r="F212" s="328" t="s">
        <v>2437</v>
      </c>
      <c r="G212" s="366"/>
      <c r="H212" s="357" t="s">
        <v>2726</v>
      </c>
      <c r="I212" s="357"/>
      <c r="J212" s="357"/>
      <c r="K212" s="372"/>
    </row>
    <row r="213" s="1" customFormat="1" ht="15" customHeight="1">
      <c r="B213" s="371"/>
      <c r="C213" s="305"/>
      <c r="D213" s="305"/>
      <c r="E213" s="305"/>
      <c r="F213" s="328"/>
      <c r="G213" s="366"/>
      <c r="H213" s="357"/>
      <c r="I213" s="357"/>
      <c r="J213" s="357"/>
      <c r="K213" s="372"/>
    </row>
    <row r="214" s="1" customFormat="1" ht="15" customHeight="1">
      <c r="B214" s="371"/>
      <c r="C214" s="305" t="s">
        <v>2688</v>
      </c>
      <c r="D214" s="305"/>
      <c r="E214" s="305"/>
      <c r="F214" s="328">
        <v>1</v>
      </c>
      <c r="G214" s="366"/>
      <c r="H214" s="357" t="s">
        <v>2727</v>
      </c>
      <c r="I214" s="357"/>
      <c r="J214" s="357"/>
      <c r="K214" s="372"/>
    </row>
    <row r="215" s="1" customFormat="1" ht="15" customHeight="1">
      <c r="B215" s="371"/>
      <c r="C215" s="305"/>
      <c r="D215" s="305"/>
      <c r="E215" s="305"/>
      <c r="F215" s="328">
        <v>2</v>
      </c>
      <c r="G215" s="366"/>
      <c r="H215" s="357" t="s">
        <v>2728</v>
      </c>
      <c r="I215" s="357"/>
      <c r="J215" s="357"/>
      <c r="K215" s="372"/>
    </row>
    <row r="216" s="1" customFormat="1" ht="15" customHeight="1">
      <c r="B216" s="371"/>
      <c r="C216" s="305"/>
      <c r="D216" s="305"/>
      <c r="E216" s="305"/>
      <c r="F216" s="328">
        <v>3</v>
      </c>
      <c r="G216" s="366"/>
      <c r="H216" s="357" t="s">
        <v>2729</v>
      </c>
      <c r="I216" s="357"/>
      <c r="J216" s="357"/>
      <c r="K216" s="372"/>
    </row>
    <row r="217" s="1" customFormat="1" ht="15" customHeight="1">
      <c r="B217" s="371"/>
      <c r="C217" s="305"/>
      <c r="D217" s="305"/>
      <c r="E217" s="305"/>
      <c r="F217" s="328">
        <v>4</v>
      </c>
      <c r="G217" s="366"/>
      <c r="H217" s="357" t="s">
        <v>2730</v>
      </c>
      <c r="I217" s="357"/>
      <c r="J217" s="357"/>
      <c r="K217" s="372"/>
    </row>
    <row r="218" s="1" customFormat="1" ht="12.75" customHeight="1">
      <c r="B218" s="373"/>
      <c r="C218" s="374"/>
      <c r="D218" s="374"/>
      <c r="E218" s="374"/>
      <c r="F218" s="374"/>
      <c r="G218" s="374"/>
      <c r="H218" s="374"/>
      <c r="I218" s="374"/>
      <c r="J218" s="374"/>
      <c r="K218" s="37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2023-01-06T12:59:53Z</dcterms:created>
  <dcterms:modified xsi:type="dcterms:W3CDTF">2023-01-06T13:00:04Z</dcterms:modified>
</cp:coreProperties>
</file>